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5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5" name="Painel" state="visible" r:id="rId4"/>
    <sheet sheetId="1" name="Lançamentos" state="visible" r:id="rId5"/>
    <sheet sheetId="2" name="Orçamento" state="visible" r:id="rId6"/>
    <sheet sheetId="3" name="Resumo Mensal" state="visible" r:id="rId7"/>
    <sheet sheetId="4" name="Metas de Economia" state="visible" r:id="rId8"/>
  </sheets>
  <calcPr calcId="171027"/>
</workbook>
</file>

<file path=xl/sharedStrings.xml><?xml version="1.0" encoding="utf-8"?>
<sst xmlns="http://schemas.openxmlformats.org/spreadsheetml/2006/main" count="85" uniqueCount="52">
  <si>
    <t>Painel Financeiro Pessoal</t>
  </si>
  <si>
    <t>Ano de referência</t>
  </si>
  <si>
    <t>Total de Receitas (ano)</t>
  </si>
  <si>
    <t>Total de Despesas (ano)</t>
  </si>
  <si>
    <t>Saldo do Ano</t>
  </si>
  <si>
    <t>Categoria com Maior Gasto</t>
  </si>
  <si>
    <t>Orçamento Médio Usado</t>
  </si>
  <si>
    <t>Total gasto por categoria (ano)</t>
  </si>
  <si>
    <t>Moradia</t>
  </si>
  <si>
    <t>Alimentação</t>
  </si>
  <si>
    <t>Transporte</t>
  </si>
  <si>
    <t>Saúde</t>
  </si>
  <si>
    <t>Educação</t>
  </si>
  <si>
    <t>Lazer</t>
  </si>
  <si>
    <t>Compras</t>
  </si>
  <si>
    <t>Contas e Serviços</t>
  </si>
  <si>
    <t>Outros</t>
  </si>
  <si>
    <t>Feito por TH Consulting — planilhas, Power BI e automação para empresas.</t>
  </si>
  <si>
    <t>wa.me/5511983590401</t>
  </si>
  <si>
    <t>Data</t>
  </si>
  <si>
    <t>Categoria</t>
  </si>
  <si>
    <t>Subcategoria</t>
  </si>
  <si>
    <t>Forma de Pagamento</t>
  </si>
  <si>
    <t>Tipo</t>
  </si>
  <si>
    <t>Descrição</t>
  </si>
  <si>
    <t>Valor (R$)</t>
  </si>
  <si>
    <t>Orçamento Mensal (R$)</t>
  </si>
  <si>
    <t>Gasto no Mês Atual (R$)</t>
  </si>
  <si>
    <t>% Usado</t>
  </si>
  <si>
    <t>Situação</t>
  </si>
  <si>
    <t>Gastos por categoria, mês a mês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</si>
  <si>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</si>
  <si>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</si>
  <si>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</si>
  <si>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</si>
  <si>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</si>
  <si>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</si>
  <si>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</si>
  <si>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</si>
  <si>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</si>
  <si>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</si>
  <si>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</si>
  <si>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</si>
  <si>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</si>
  <si>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Meta de economia mensal</t>
  </si>
  <si>
    <t>Mês</t>
  </si>
  <si>
    <t>Receitas</t>
  </si>
  <si>
    <t>Despesas</t>
  </si>
  <si>
    <t>Economia Real</t>
  </si>
  <si>
    <t>Meta</t>
  </si>
  <si>
    <t>% da Meta</t>
  </si>
  <si>
    <t>Meta mensal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</si>
</sst>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R$&quot; #,##0.00"/>
    <numFmt numFmtId="165" formatCode="&quot;R$&quot; #,##0"/>
    <numFmt numFmtId="166" formatCode="dd/mm/yyyy"/>
  </numFmts>
  <fonts count="11" x14ac:knownFonts="1">
    <font>
      <color theme="1"/>
      <family val="2"/>
      <scheme val="minor"/>
      <sz val="11"/>
      <name val="Calibri"/>
    </font>
    <font>
      <b/>
      <color rgb="FF1A1A2E"/>
      <sz val="18"/>
    </font>
    <font>
      <b/>
    </font>
    <font>
      <color rgb="FF555566"/>
      <sz val="11"/>
    </font>
    <font>
      <b/>
      <color rgb="FF1A1A2E"/>
      <sz val="13"/>
    </font>
    <font>
      <b/>
      <color rgb="FF1FB95E"/>
      <sz val="13"/>
    </font>
    <font>
      <b/>
      <color rgb="FF1A1A2E"/>
      <sz val="12"/>
    </font>
    <font>
      <i/>
      <color rgb="FF888888"/>
      <sz val="9"/>
    </font>
    <font>
      <i/>
      <color rgb="FF5B7CFA"/>
      <sz val="9"/>
    </font>
    <font>
      <b/>
      <color rgb="FFFFFFFF"/>
      <sz val="11"/>
    </font>
    <font>
      <b/>
      <color rgb="FF1A1A2E"/>
      <sz val="14"/>
    </font>
  </fonts>
  <fills count="4">
    <fill>
      <patternFill patternType="none"/>
    </fill>
    <fill>
      <patternFill patternType="gray125"/>
    </fill>
    <fill>
      <patternFill patternType="solid">
        <fgColor rgb="FFFFF3C4"/>
      </patternFill>
    </fill>
    <fill>
      <patternFill patternType="solid">
        <fgColor rgb="FF5B7CFA"/>
      </patternFill>
    </fill>
  </fills>
  <borders count="2">
    <border>
      <left/>
      <right/>
      <top/>
      <bottom/>
      <diagonal/>
    </border>
    <border>
      <left style="thin">
        <color rgb="FFE5E5EA"/>
      </left>
      <right style="thin">
        <color rgb="FFE5E5EA"/>
      </right>
      <top style="thin">
        <color rgb="FFE5E5EA"/>
      </top>
      <bottom style="thin">
        <color rgb="FFE5E5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 applyAlignment="1">
      <alignment horizontal="center"/>
    </xf>
    <xf numFmtId="0" fontId="3" fillId="0" borderId="0" xfId="0" applyFont="1"/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Font="1"/>
    <xf numFmtId="9" fontId="4" fillId="0" borderId="0" xfId="0" applyNumberFormat="1" applyFont="1"/>
    <xf numFmtId="0" fontId="6" fillId="0" borderId="0" xfId="0" applyFont="1"/>
    <xf numFmtId="165" fontId="0" fillId="0" borderId="0" xfId="0" applyNumberFormat="1"/>
    <xf numFmtId="0" fontId="7" fillId="0" borderId="0" xfId="0" applyFont="1"/>
    <xf numFmtId="0" fontId="8" fillId="0" borderId="0" xfId="0" applyFont="1"/>
    <xf numFmtId="0" fontId="9" fillId="3" borderId="0" xfId="0" applyFont="1" applyFill="1" applyAlignment="1">
      <alignment horizontal="center" vertical="center" wrapText="1"/>
    </xf>
    <xf numFmtId="166" fontId="0" fillId="0" borderId="1" xfId="0" applyNumberFormat="1" applyBorder="1"/>
    <xf numFmtId="0" fontId="0" fillId="0" borderId="1" xfId="0" applyBorder="1"/>
    <xf numFmtId="164" fontId="0" fillId="0" borderId="1" xfId="0" applyNumberFormat="1" applyBorder="1"/>
    <xf numFmtId="9" fontId="0" fillId="0" borderId="1" xfId="0" applyNumberFormat="1" applyBorder="1"/>
    <xf numFmtId="0" fontId="10" fillId="0" borderId="0" xfId="0" applyFont="1"/>
    <xf numFmtId="165" fontId="0" fillId="0" borderId="1" xfId="0" applyNumberFormat="1" applyBorder="1"/>
    <xf numFmtId="165" fontId="2" fillId="0" borderId="1" xfId="0" applyNumberFormat="1" applyFont="1" applyBorder="1"/>
    <xf numFmtId="165" fontId="2" fillId="0" borderId="0" xfId="0" applyNumberFormat="1" applyFont="1"/>
    <xf numFmtId="164" fontId="0" fillId="2" borderId="0" xfId="0" applyNumberFormat="1" applyFill="1"/>
  </cellXfs>
  <cellStyles count="1">
    <cellStyle name="Normal" xfId="0" builtinId="0"/>
  </cellStyles>
  <dxfs count="3">
    <dxf>
      <font>
        <color rgb="FFE5484D"/>
      </font>
    </dxf>
    <dxf>
      <font>
        <color rgb="FF1FB95E"/>
      </font>
    </dxf>
    <dxf>
      <font>
        <b/>
        <color rgb="FFFFFFFF"/>
      </font>
      <fill>
        <patternFill patternType="solid">
          <fgColor rgb="FFE5484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8" customWidth="1"/>
    <col min="5" max="5" width="12" customWidth="1"/>
    <col min="6" max="6" width="32" customWidth="1"/>
    <col min="7" max="7" width="14" customWidth="1"/>
  </cols>
  <sheetData>
    <row r="1" spans="1:7" x14ac:dyDescent="0.25">
      <c r="A1" s="13" t="s">
        <v>19</v>
      </c>
      <c r="B1" s="13" t="s">
        <v>20</v>
      </c>
      <c r="C1" s="13" t="s">
        <v>21</v>
      </c>
      <c r="D1" s="13" t="s">
        <v>22</v>
      </c>
      <c r="E1" s="13" t="s">
        <v>23</v>
      </c>
      <c r="F1" s="13" t="s">
        <v>24</v>
      </c>
      <c r="G1" s="13" t="s">
        <v>25</v>
      </c>
    </row>
    <row r="2" spans="1:7" x14ac:dyDescent="0.25">
      <c r="A2" s="14"/>
      <c r="B2" s="15"/>
      <c r="C2" s="15"/>
      <c r="D2" s="15"/>
      <c r="E2" s="15"/>
      <c r="F2" s="15"/>
      <c r="G2" s="16"/>
    </row>
    <row r="3" spans="1:7" x14ac:dyDescent="0.25">
      <c r="A3" s="14"/>
      <c r="B3" s="15"/>
      <c r="C3" s="15"/>
      <c r="D3" s="15"/>
      <c r="E3" s="15"/>
      <c r="F3" s="15"/>
      <c r="G3" s="16"/>
    </row>
    <row r="4" spans="1:7" x14ac:dyDescent="0.25">
      <c r="A4" s="14"/>
      <c r="B4" s="15"/>
      <c r="C4" s="15"/>
      <c r="D4" s="15"/>
      <c r="E4" s="15"/>
      <c r="F4" s="15"/>
      <c r="G4" s="16"/>
    </row>
    <row r="5" spans="1:7" x14ac:dyDescent="0.25">
      <c r="A5" s="14"/>
      <c r="B5" s="15"/>
      <c r="C5" s="15"/>
      <c r="D5" s="15"/>
      <c r="E5" s="15"/>
      <c r="F5" s="15"/>
      <c r="G5" s="16"/>
    </row>
    <row r="6" spans="1:7" x14ac:dyDescent="0.25">
      <c r="A6" s="14"/>
      <c r="B6" s="15"/>
      <c r="C6" s="15"/>
      <c r="D6" s="15"/>
      <c r="E6" s="15"/>
      <c r="F6" s="15"/>
      <c r="G6" s="16"/>
    </row>
    <row r="7" spans="1:7" x14ac:dyDescent="0.25">
      <c r="A7" s="14"/>
      <c r="B7" s="15"/>
      <c r="C7" s="15"/>
      <c r="D7" s="15"/>
      <c r="E7" s="15"/>
      <c r="F7" s="15"/>
      <c r="G7" s="16"/>
    </row>
    <row r="8" spans="1:7" x14ac:dyDescent="0.25">
      <c r="A8" s="14"/>
      <c r="B8" s="15"/>
      <c r="C8" s="15"/>
      <c r="D8" s="15"/>
      <c r="E8" s="15"/>
      <c r="F8" s="15"/>
      <c r="G8" s="16"/>
    </row>
    <row r="9" spans="1:7" x14ac:dyDescent="0.25">
      <c r="A9" s="14"/>
      <c r="B9" s="15"/>
      <c r="C9" s="15"/>
      <c r="D9" s="15"/>
      <c r="E9" s="15"/>
      <c r="F9" s="15"/>
      <c r="G9" s="16"/>
    </row>
    <row r="10" spans="1:7" x14ac:dyDescent="0.25">
      <c r="A10" s="14"/>
      <c r="B10" s="15"/>
      <c r="C10" s="15"/>
      <c r="D10" s="15"/>
      <c r="E10" s="15"/>
      <c r="F10" s="15"/>
      <c r="G10" s="16"/>
    </row>
    <row r="11" spans="1:7" x14ac:dyDescent="0.25">
      <c r="A11" s="14"/>
      <c r="B11" s="15"/>
      <c r="C11" s="15"/>
      <c r="D11" s="15"/>
      <c r="E11" s="15"/>
      <c r="F11" s="15"/>
      <c r="G11" s="16"/>
    </row>
    <row r="12" spans="1:7" x14ac:dyDescent="0.25">
      <c r="A12" s="14"/>
      <c r="B12" s="15"/>
      <c r="C12" s="15"/>
      <c r="D12" s="15"/>
      <c r="E12" s="15"/>
      <c r="F12" s="15"/>
      <c r="G12" s="16"/>
    </row>
    <row r="13" spans="1:7" x14ac:dyDescent="0.25">
      <c r="A13" s="14"/>
      <c r="B13" s="15"/>
      <c r="C13" s="15"/>
      <c r="D13" s="15"/>
      <c r="E13" s="15"/>
      <c r="F13" s="15"/>
      <c r="G13" s="16"/>
    </row>
    <row r="14" spans="1:7" x14ac:dyDescent="0.25">
      <c r="A14" s="14"/>
      <c r="B14" s="15"/>
      <c r="C14" s="15"/>
      <c r="D14" s="15"/>
      <c r="E14" s="15"/>
      <c r="F14" s="15"/>
      <c r="G14" s="16"/>
    </row>
    <row r="15" spans="1:7" x14ac:dyDescent="0.25">
      <c r="A15" s="14"/>
      <c r="B15" s="15"/>
      <c r="C15" s="15"/>
      <c r="D15" s="15"/>
      <c r="E15" s="15"/>
      <c r="F15" s="15"/>
      <c r="G15" s="16"/>
    </row>
    <row r="16" spans="1:7" x14ac:dyDescent="0.25">
      <c r="A16" s="14"/>
      <c r="B16" s="15"/>
      <c r="C16" s="15"/>
      <c r="D16" s="15"/>
      <c r="E16" s="15"/>
      <c r="F16" s="15"/>
      <c r="G16" s="16"/>
    </row>
    <row r="17" spans="1:7" x14ac:dyDescent="0.25">
      <c r="A17" s="14"/>
      <c r="B17" s="15"/>
      <c r="C17" s="15"/>
      <c r="D17" s="15"/>
      <c r="E17" s="15"/>
      <c r="F17" s="15"/>
      <c r="G17" s="16"/>
    </row>
    <row r="18" spans="1:7" x14ac:dyDescent="0.25">
      <c r="A18" s="14"/>
      <c r="B18" s="15"/>
      <c r="C18" s="15"/>
      <c r="D18" s="15"/>
      <c r="E18" s="15"/>
      <c r="F18" s="15"/>
      <c r="G18" s="16"/>
    </row>
    <row r="19" spans="1:7" x14ac:dyDescent="0.25">
      <c r="A19" s="14"/>
      <c r="B19" s="15"/>
      <c r="C19" s="15"/>
      <c r="D19" s="15"/>
      <c r="E19" s="15"/>
      <c r="F19" s="15"/>
      <c r="G19" s="16"/>
    </row>
    <row r="20" spans="1:7" x14ac:dyDescent="0.25">
      <c r="A20" s="14"/>
      <c r="B20" s="15"/>
      <c r="C20" s="15"/>
      <c r="D20" s="15"/>
      <c r="E20" s="15"/>
      <c r="F20" s="15"/>
      <c r="G20" s="16"/>
    </row>
    <row r="21" spans="1:7" x14ac:dyDescent="0.25">
      <c r="A21" s="14"/>
      <c r="B21" s="15"/>
      <c r="C21" s="15"/>
      <c r="D21" s="15"/>
      <c r="E21" s="15"/>
      <c r="F21" s="15"/>
      <c r="G21" s="16"/>
    </row>
    <row r="22" spans="1:7" x14ac:dyDescent="0.25">
      <c r="A22" s="14"/>
      <c r="B22" s="15"/>
      <c r="C22" s="15"/>
      <c r="D22" s="15"/>
      <c r="E22" s="15"/>
      <c r="F22" s="15"/>
      <c r="G22" s="16"/>
    </row>
    <row r="23" spans="1:7" x14ac:dyDescent="0.25">
      <c r="A23" s="14"/>
      <c r="B23" s="15"/>
      <c r="C23" s="15"/>
      <c r="D23" s="15"/>
      <c r="E23" s="15"/>
      <c r="F23" s="15"/>
      <c r="G23" s="16"/>
    </row>
    <row r="24" spans="1:7" x14ac:dyDescent="0.25">
      <c r="A24" s="14"/>
      <c r="B24" s="15"/>
      <c r="C24" s="15"/>
      <c r="D24" s="15"/>
      <c r="E24" s="15"/>
      <c r="F24" s="15"/>
      <c r="G24" s="16"/>
    </row>
    <row r="25" spans="1:7" x14ac:dyDescent="0.25">
      <c r="A25" s="14"/>
      <c r="B25" s="15"/>
      <c r="C25" s="15"/>
      <c r="D25" s="15"/>
      <c r="E25" s="15"/>
      <c r="F25" s="15"/>
      <c r="G25" s="16"/>
    </row>
    <row r="26" spans="1:7" x14ac:dyDescent="0.25">
      <c r="A26" s="14"/>
      <c r="B26" s="15"/>
      <c r="C26" s="15"/>
      <c r="D26" s="15"/>
      <c r="E26" s="15"/>
      <c r="F26" s="15"/>
      <c r="G26" s="16"/>
    </row>
    <row r="27" spans="1:7" x14ac:dyDescent="0.25">
      <c r="A27" s="14"/>
      <c r="B27" s="15"/>
      <c r="C27" s="15"/>
      <c r="D27" s="15"/>
      <c r="E27" s="15"/>
      <c r="F27" s="15"/>
      <c r="G27" s="16"/>
    </row>
    <row r="28" spans="1:7" x14ac:dyDescent="0.25">
      <c r="A28" s="14"/>
      <c r="B28" s="15"/>
      <c r="C28" s="15"/>
      <c r="D28" s="15"/>
      <c r="E28" s="15"/>
      <c r="F28" s="15"/>
      <c r="G28" s="16"/>
    </row>
    <row r="29" spans="1:7" x14ac:dyDescent="0.25">
      <c r="A29" s="14"/>
      <c r="B29" s="15"/>
      <c r="C29" s="15"/>
      <c r="D29" s="15"/>
      <c r="E29" s="15"/>
      <c r="F29" s="15"/>
      <c r="G29" s="16"/>
    </row>
    <row r="30" spans="1:7" x14ac:dyDescent="0.25">
      <c r="A30" s="14"/>
      <c r="B30" s="15"/>
      <c r="C30" s="15"/>
      <c r="D30" s="15"/>
      <c r="E30" s="15"/>
      <c r="F30" s="15"/>
      <c r="G30" s="16"/>
    </row>
    <row r="31" spans="1:7" x14ac:dyDescent="0.25">
      <c r="A31" s="14"/>
      <c r="B31" s="15"/>
      <c r="C31" s="15"/>
      <c r="D31" s="15"/>
      <c r="E31" s="15"/>
      <c r="F31" s="15"/>
      <c r="G31" s="16"/>
    </row>
    <row r="32" spans="1:7" x14ac:dyDescent="0.25">
      <c r="A32" s="14"/>
      <c r="B32" s="15"/>
      <c r="C32" s="15"/>
      <c r="D32" s="15"/>
      <c r="E32" s="15"/>
      <c r="F32" s="15"/>
      <c r="G32" s="16"/>
    </row>
    <row r="33" spans="1:7" x14ac:dyDescent="0.25">
      <c r="A33" s="14"/>
      <c r="B33" s="15"/>
      <c r="C33" s="15"/>
      <c r="D33" s="15"/>
      <c r="E33" s="15"/>
      <c r="F33" s="15"/>
      <c r="G33" s="16"/>
    </row>
    <row r="34" spans="1:7" x14ac:dyDescent="0.25">
      <c r="A34" s="14"/>
      <c r="B34" s="15"/>
      <c r="C34" s="15"/>
      <c r="D34" s="15"/>
      <c r="E34" s="15"/>
      <c r="F34" s="15"/>
      <c r="G34" s="16"/>
    </row>
    <row r="35" spans="1:7" x14ac:dyDescent="0.25">
      <c r="A35" s="14"/>
      <c r="B35" s="15"/>
      <c r="C35" s="15"/>
      <c r="D35" s="15"/>
      <c r="E35" s="15"/>
      <c r="F35" s="15"/>
      <c r="G35" s="16"/>
    </row>
    <row r="36" spans="1:7" x14ac:dyDescent="0.25">
      <c r="A36" s="14"/>
      <c r="B36" s="15"/>
      <c r="C36" s="15"/>
      <c r="D36" s="15"/>
      <c r="E36" s="15"/>
      <c r="F36" s="15"/>
      <c r="G36" s="16"/>
    </row>
    <row r="37" spans="1:7" x14ac:dyDescent="0.25">
      <c r="A37" s="14"/>
      <c r="B37" s="15"/>
      <c r="C37" s="15"/>
      <c r="D37" s="15"/>
      <c r="E37" s="15"/>
      <c r="F37" s="15"/>
      <c r="G37" s="16"/>
    </row>
    <row r="38" spans="1:7" x14ac:dyDescent="0.25">
      <c r="A38" s="14"/>
      <c r="B38" s="15"/>
      <c r="C38" s="15"/>
      <c r="D38" s="15"/>
      <c r="E38" s="15"/>
      <c r="F38" s="15"/>
      <c r="G38" s="16"/>
    </row>
    <row r="39" spans="1:7" x14ac:dyDescent="0.25">
      <c r="A39" s="14"/>
      <c r="B39" s="15"/>
      <c r="C39" s="15"/>
      <c r="D39" s="15"/>
      <c r="E39" s="15"/>
      <c r="F39" s="15"/>
      <c r="G39" s="16"/>
    </row>
    <row r="40" spans="1:7" x14ac:dyDescent="0.25">
      <c r="A40" s="14"/>
      <c r="B40" s="15"/>
      <c r="C40" s="15"/>
      <c r="D40" s="15"/>
      <c r="E40" s="15"/>
      <c r="F40" s="15"/>
      <c r="G40" s="16"/>
    </row>
    <row r="41" spans="1:7" x14ac:dyDescent="0.25">
      <c r="A41" s="14"/>
      <c r="B41" s="15"/>
      <c r="C41" s="15"/>
      <c r="D41" s="15"/>
      <c r="E41" s="15"/>
      <c r="F41" s="15"/>
      <c r="G41" s="16"/>
    </row>
    <row r="42" spans="1:7" x14ac:dyDescent="0.25">
      <c r="A42" s="14"/>
      <c r="B42" s="15"/>
      <c r="C42" s="15"/>
      <c r="D42" s="15"/>
      <c r="E42" s="15"/>
      <c r="F42" s="15"/>
      <c r="G42" s="16"/>
    </row>
    <row r="43" spans="1:7" x14ac:dyDescent="0.25">
      <c r="A43" s="14"/>
      <c r="B43" s="15"/>
      <c r="C43" s="15"/>
      <c r="D43" s="15"/>
      <c r="E43" s="15"/>
      <c r="F43" s="15"/>
      <c r="G43" s="16"/>
    </row>
    <row r="44" spans="1:7" x14ac:dyDescent="0.25">
      <c r="A44" s="14"/>
      <c r="B44" s="15"/>
      <c r="C44" s="15"/>
      <c r="D44" s="15"/>
      <c r="E44" s="15"/>
      <c r="F44" s="15"/>
      <c r="G44" s="16"/>
    </row>
    <row r="45" spans="1:7" x14ac:dyDescent="0.25">
      <c r="A45" s="14"/>
      <c r="B45" s="15"/>
      <c r="C45" s="15"/>
      <c r="D45" s="15"/>
      <c r="E45" s="15"/>
      <c r="F45" s="15"/>
      <c r="G45" s="16"/>
    </row>
    <row r="46" spans="1:7" x14ac:dyDescent="0.25">
      <c r="A46" s="14"/>
      <c r="B46" s="15"/>
      <c r="C46" s="15"/>
      <c r="D46" s="15"/>
      <c r="E46" s="15"/>
      <c r="F46" s="15"/>
      <c r="G46" s="16"/>
    </row>
    <row r="47" spans="1:7" x14ac:dyDescent="0.25">
      <c r="A47" s="14"/>
      <c r="B47" s="15"/>
      <c r="C47" s="15"/>
      <c r="D47" s="15"/>
      <c r="E47" s="15"/>
      <c r="F47" s="15"/>
      <c r="G47" s="16"/>
    </row>
    <row r="48" spans="1:7" x14ac:dyDescent="0.25">
      <c r="A48" s="14"/>
      <c r="B48" s="15"/>
      <c r="C48" s="15"/>
      <c r="D48" s="15"/>
      <c r="E48" s="15"/>
      <c r="F48" s="15"/>
      <c r="G48" s="16"/>
    </row>
    <row r="49" spans="1:7" x14ac:dyDescent="0.25">
      <c r="A49" s="14"/>
      <c r="B49" s="15"/>
      <c r="C49" s="15"/>
      <c r="D49" s="15"/>
      <c r="E49" s="15"/>
      <c r="F49" s="15"/>
      <c r="G49" s="16"/>
    </row>
    <row r="50" spans="1:7" x14ac:dyDescent="0.25">
      <c r="A50" s="14"/>
      <c r="B50" s="15"/>
      <c r="C50" s="15"/>
      <c r="D50" s="15"/>
      <c r="E50" s="15"/>
      <c r="F50" s="15"/>
      <c r="G50" s="16"/>
    </row>
    <row r="51" spans="1:7" x14ac:dyDescent="0.25">
      <c r="A51" s="14"/>
      <c r="B51" s="15"/>
      <c r="C51" s="15"/>
      <c r="D51" s="15"/>
      <c r="E51" s="15"/>
      <c r="F51" s="15"/>
      <c r="G51" s="16"/>
    </row>
    <row r="52" spans="1:7" x14ac:dyDescent="0.25">
      <c r="A52" s="14"/>
      <c r="B52" s="15"/>
      <c r="C52" s="15"/>
      <c r="D52" s="15"/>
      <c r="E52" s="15"/>
      <c r="F52" s="15"/>
      <c r="G52" s="16"/>
    </row>
    <row r="53" spans="1:7" x14ac:dyDescent="0.25">
      <c r="A53" s="14"/>
      <c r="B53" s="15"/>
      <c r="C53" s="15"/>
      <c r="D53" s="15"/>
      <c r="E53" s="15"/>
      <c r="F53" s="15"/>
      <c r="G53" s="16"/>
    </row>
    <row r="54" spans="1:7" x14ac:dyDescent="0.25">
      <c r="A54" s="14"/>
      <c r="B54" s="15"/>
      <c r="C54" s="15"/>
      <c r="D54" s="15"/>
      <c r="E54" s="15"/>
      <c r="F54" s="15"/>
      <c r="G54" s="16"/>
    </row>
    <row r="55" spans="1:7" x14ac:dyDescent="0.25">
      <c r="A55" s="14"/>
      <c r="B55" s="15"/>
      <c r="C55" s="15"/>
      <c r="D55" s="15"/>
      <c r="E55" s="15"/>
      <c r="F55" s="15"/>
      <c r="G55" s="16"/>
    </row>
    <row r="56" spans="1:7" x14ac:dyDescent="0.25">
      <c r="A56" s="14"/>
      <c r="B56" s="15"/>
      <c r="C56" s="15"/>
      <c r="D56" s="15"/>
      <c r="E56" s="15"/>
      <c r="F56" s="15"/>
      <c r="G56" s="16"/>
    </row>
    <row r="57" spans="1:7" x14ac:dyDescent="0.25">
      <c r="A57" s="14"/>
      <c r="B57" s="15"/>
      <c r="C57" s="15"/>
      <c r="D57" s="15"/>
      <c r="E57" s="15"/>
      <c r="F57" s="15"/>
      <c r="G57" s="16"/>
    </row>
    <row r="58" spans="1:7" x14ac:dyDescent="0.25">
      <c r="A58" s="14"/>
      <c r="B58" s="15"/>
      <c r="C58" s="15"/>
      <c r="D58" s="15"/>
      <c r="E58" s="15"/>
      <c r="F58" s="15"/>
      <c r="G58" s="16"/>
    </row>
    <row r="59" spans="1:7" x14ac:dyDescent="0.25">
      <c r="A59" s="14"/>
      <c r="B59" s="15"/>
      <c r="C59" s="15"/>
      <c r="D59" s="15"/>
      <c r="E59" s="15"/>
      <c r="F59" s="15"/>
      <c r="G59" s="16"/>
    </row>
    <row r="60" spans="1:7" x14ac:dyDescent="0.25">
      <c r="A60" s="14"/>
      <c r="B60" s="15"/>
      <c r="C60" s="15"/>
      <c r="D60" s="15"/>
      <c r="E60" s="15"/>
      <c r="F60" s="15"/>
      <c r="G60" s="16"/>
    </row>
    <row r="61" spans="1:7" x14ac:dyDescent="0.25">
      <c r="A61" s="14"/>
      <c r="B61" s="15"/>
      <c r="C61" s="15"/>
      <c r="D61" s="15"/>
      <c r="E61" s="15"/>
      <c r="F61" s="15"/>
      <c r="G61" s="16"/>
    </row>
    <row r="62" spans="1:7" x14ac:dyDescent="0.25">
      <c r="A62" s="14"/>
      <c r="B62" s="15"/>
      <c r="C62" s="15"/>
      <c r="D62" s="15"/>
      <c r="E62" s="15"/>
      <c r="F62" s="15"/>
      <c r="G62" s="16"/>
    </row>
    <row r="63" spans="1:7" x14ac:dyDescent="0.25">
      <c r="A63" s="14"/>
      <c r="B63" s="15"/>
      <c r="C63" s="15"/>
      <c r="D63" s="15"/>
      <c r="E63" s="15"/>
      <c r="F63" s="15"/>
      <c r="G63" s="16"/>
    </row>
    <row r="64" spans="1:7" x14ac:dyDescent="0.25">
      <c r="A64" s="14"/>
      <c r="B64" s="15"/>
      <c r="C64" s="15"/>
      <c r="D64" s="15"/>
      <c r="E64" s="15"/>
      <c r="F64" s="15"/>
      <c r="G64" s="16"/>
    </row>
    <row r="65" spans="1:7" x14ac:dyDescent="0.25">
      <c r="A65" s="14"/>
      <c r="B65" s="15"/>
      <c r="C65" s="15"/>
      <c r="D65" s="15"/>
      <c r="E65" s="15"/>
      <c r="F65" s="15"/>
      <c r="G65" s="16"/>
    </row>
    <row r="66" spans="1:7" x14ac:dyDescent="0.25">
      <c r="A66" s="14"/>
      <c r="B66" s="15"/>
      <c r="C66" s="15"/>
      <c r="D66" s="15"/>
      <c r="E66" s="15"/>
      <c r="F66" s="15"/>
      <c r="G66" s="16"/>
    </row>
    <row r="67" spans="1:7" x14ac:dyDescent="0.25">
      <c r="A67" s="14"/>
      <c r="B67" s="15"/>
      <c r="C67" s="15"/>
      <c r="D67" s="15"/>
      <c r="E67" s="15"/>
      <c r="F67" s="15"/>
      <c r="G67" s="16"/>
    </row>
    <row r="68" spans="1:7" x14ac:dyDescent="0.25">
      <c r="A68" s="14"/>
      <c r="B68" s="15"/>
      <c r="C68" s="15"/>
      <c r="D68" s="15"/>
      <c r="E68" s="15"/>
      <c r="F68" s="15"/>
      <c r="G68" s="16"/>
    </row>
    <row r="69" spans="1:7" x14ac:dyDescent="0.25">
      <c r="A69" s="14"/>
      <c r="B69" s="15"/>
      <c r="C69" s="15"/>
      <c r="D69" s="15"/>
      <c r="E69" s="15"/>
      <c r="F69" s="15"/>
      <c r="G69" s="16"/>
    </row>
    <row r="70" spans="1:7" x14ac:dyDescent="0.25">
      <c r="A70" s="14"/>
      <c r="B70" s="15"/>
      <c r="C70" s="15"/>
      <c r="D70" s="15"/>
      <c r="E70" s="15"/>
      <c r="F70" s="15"/>
      <c r="G70" s="16"/>
    </row>
    <row r="71" spans="1:7" x14ac:dyDescent="0.25">
      <c r="A71" s="14"/>
      <c r="B71" s="15"/>
      <c r="C71" s="15"/>
      <c r="D71" s="15"/>
      <c r="E71" s="15"/>
      <c r="F71" s="15"/>
      <c r="G71" s="16"/>
    </row>
    <row r="72" spans="1:7" x14ac:dyDescent="0.25">
      <c r="A72" s="14"/>
      <c r="B72" s="15"/>
      <c r="C72" s="15"/>
      <c r="D72" s="15"/>
      <c r="E72" s="15"/>
      <c r="F72" s="15"/>
      <c r="G72" s="16"/>
    </row>
    <row r="73" spans="1:7" x14ac:dyDescent="0.25">
      <c r="A73" s="14"/>
      <c r="B73" s="15"/>
      <c r="C73" s="15"/>
      <c r="D73" s="15"/>
      <c r="E73" s="15"/>
      <c r="F73" s="15"/>
      <c r="G73" s="16"/>
    </row>
    <row r="74" spans="1:7" x14ac:dyDescent="0.25">
      <c r="A74" s="14"/>
      <c r="B74" s="15"/>
      <c r="C74" s="15"/>
      <c r="D74" s="15"/>
      <c r="E74" s="15"/>
      <c r="F74" s="15"/>
      <c r="G74" s="16"/>
    </row>
    <row r="75" spans="1:7" x14ac:dyDescent="0.25">
      <c r="A75" s="14"/>
      <c r="B75" s="15"/>
      <c r="C75" s="15"/>
      <c r="D75" s="15"/>
      <c r="E75" s="15"/>
      <c r="F75" s="15"/>
      <c r="G75" s="16"/>
    </row>
    <row r="76" spans="1:7" x14ac:dyDescent="0.25">
      <c r="A76" s="14"/>
      <c r="B76" s="15"/>
      <c r="C76" s="15"/>
      <c r="D76" s="15"/>
      <c r="E76" s="15"/>
      <c r="F76" s="15"/>
      <c r="G76" s="16"/>
    </row>
    <row r="77" spans="1:7" x14ac:dyDescent="0.25">
      <c r="A77" s="14"/>
      <c r="B77" s="15"/>
      <c r="C77" s="15"/>
      <c r="D77" s="15"/>
      <c r="E77" s="15"/>
      <c r="F77" s="15"/>
      <c r="G77" s="16"/>
    </row>
    <row r="78" spans="1:7" x14ac:dyDescent="0.25">
      <c r="A78" s="14"/>
      <c r="B78" s="15"/>
      <c r="C78" s="15"/>
      <c r="D78" s="15"/>
      <c r="E78" s="15"/>
      <c r="F78" s="15"/>
      <c r="G78" s="16"/>
    </row>
    <row r="79" spans="1:7" x14ac:dyDescent="0.25">
      <c r="A79" s="14"/>
      <c r="B79" s="15"/>
      <c r="C79" s="15"/>
      <c r="D79" s="15"/>
      <c r="E79" s="15"/>
      <c r="F79" s="15"/>
      <c r="G79" s="16"/>
    </row>
    <row r="80" spans="1:7" x14ac:dyDescent="0.25">
      <c r="A80" s="14"/>
      <c r="B80" s="15"/>
      <c r="C80" s="15"/>
      <c r="D80" s="15"/>
      <c r="E80" s="15"/>
      <c r="F80" s="15"/>
      <c r="G80" s="16"/>
    </row>
    <row r="81" spans="1:7" x14ac:dyDescent="0.25">
      <c r="A81" s="14"/>
      <c r="B81" s="15"/>
      <c r="C81" s="15"/>
      <c r="D81" s="15"/>
      <c r="E81" s="15"/>
      <c r="F81" s="15"/>
      <c r="G81" s="16"/>
    </row>
    <row r="82" spans="1:7" x14ac:dyDescent="0.25">
      <c r="A82" s="14"/>
      <c r="B82" s="15"/>
      <c r="C82" s="15"/>
      <c r="D82" s="15"/>
      <c r="E82" s="15"/>
      <c r="F82" s="15"/>
      <c r="G82" s="16"/>
    </row>
    <row r="83" spans="1:7" x14ac:dyDescent="0.25">
      <c r="A83" s="14"/>
      <c r="B83" s="15"/>
      <c r="C83" s="15"/>
      <c r="D83" s="15"/>
      <c r="E83" s="15"/>
      <c r="F83" s="15"/>
      <c r="G83" s="16"/>
    </row>
    <row r="84" spans="1:7" x14ac:dyDescent="0.25">
      <c r="A84" s="14"/>
      <c r="B84" s="15"/>
      <c r="C84" s="15"/>
      <c r="D84" s="15"/>
      <c r="E84" s="15"/>
      <c r="F84" s="15"/>
      <c r="G84" s="16"/>
    </row>
    <row r="85" spans="1:7" x14ac:dyDescent="0.25">
      <c r="A85" s="14"/>
      <c r="B85" s="15"/>
      <c r="C85" s="15"/>
      <c r="D85" s="15"/>
      <c r="E85" s="15"/>
      <c r="F85" s="15"/>
      <c r="G85" s="16"/>
    </row>
    <row r="86" spans="1:7" x14ac:dyDescent="0.25">
      <c r="A86" s="14"/>
      <c r="B86" s="15"/>
      <c r="C86" s="15"/>
      <c r="D86" s="15"/>
      <c r="E86" s="15"/>
      <c r="F86" s="15"/>
      <c r="G86" s="16"/>
    </row>
    <row r="87" spans="1:7" x14ac:dyDescent="0.25">
      <c r="A87" s="14"/>
      <c r="B87" s="15"/>
      <c r="C87" s="15"/>
      <c r="D87" s="15"/>
      <c r="E87" s="15"/>
      <c r="F87" s="15"/>
      <c r="G87" s="16"/>
    </row>
    <row r="88" spans="1:7" x14ac:dyDescent="0.25">
      <c r="A88" s="14"/>
      <c r="B88" s="15"/>
      <c r="C88" s="15"/>
      <c r="D88" s="15"/>
      <c r="E88" s="15"/>
      <c r="F88" s="15"/>
      <c r="G88" s="16"/>
    </row>
    <row r="89" spans="1:7" x14ac:dyDescent="0.25">
      <c r="A89" s="14"/>
      <c r="B89" s="15"/>
      <c r="C89" s="15"/>
      <c r="D89" s="15"/>
      <c r="E89" s="15"/>
      <c r="F89" s="15"/>
      <c r="G89" s="16"/>
    </row>
    <row r="90" spans="1:7" x14ac:dyDescent="0.25">
      <c r="A90" s="14"/>
      <c r="B90" s="15"/>
      <c r="C90" s="15"/>
      <c r="D90" s="15"/>
      <c r="E90" s="15"/>
      <c r="F90" s="15"/>
      <c r="G90" s="16"/>
    </row>
    <row r="91" spans="1:7" x14ac:dyDescent="0.25">
      <c r="A91" s="14"/>
      <c r="B91" s="15"/>
      <c r="C91" s="15"/>
      <c r="D91" s="15"/>
      <c r="E91" s="15"/>
      <c r="F91" s="15"/>
      <c r="G91" s="16"/>
    </row>
    <row r="92" spans="1:7" x14ac:dyDescent="0.25">
      <c r="A92" s="14"/>
      <c r="B92" s="15"/>
      <c r="C92" s="15"/>
      <c r="D92" s="15"/>
      <c r="E92" s="15"/>
      <c r="F92" s="15"/>
      <c r="G92" s="16"/>
    </row>
    <row r="93" spans="1:7" x14ac:dyDescent="0.25">
      <c r="A93" s="14"/>
      <c r="B93" s="15"/>
      <c r="C93" s="15"/>
      <c r="D93" s="15"/>
      <c r="E93" s="15"/>
      <c r="F93" s="15"/>
      <c r="G93" s="16"/>
    </row>
    <row r="94" spans="1:7" x14ac:dyDescent="0.25">
      <c r="A94" s="14"/>
      <c r="B94" s="15"/>
      <c r="C94" s="15"/>
      <c r="D94" s="15"/>
      <c r="E94" s="15"/>
      <c r="F94" s="15"/>
      <c r="G94" s="16"/>
    </row>
    <row r="95" spans="1:7" x14ac:dyDescent="0.25">
      <c r="A95" s="14"/>
      <c r="B95" s="15"/>
      <c r="C95" s="15"/>
      <c r="D95" s="15"/>
      <c r="E95" s="15"/>
      <c r="F95" s="15"/>
      <c r="G95" s="16"/>
    </row>
    <row r="96" spans="1:7" x14ac:dyDescent="0.25">
      <c r="A96" s="14"/>
      <c r="B96" s="15"/>
      <c r="C96" s="15"/>
      <c r="D96" s="15"/>
      <c r="E96" s="15"/>
      <c r="F96" s="15"/>
      <c r="G96" s="16"/>
    </row>
    <row r="97" spans="1:7" x14ac:dyDescent="0.25">
      <c r="A97" s="14"/>
      <c r="B97" s="15"/>
      <c r="C97" s="15"/>
      <c r="D97" s="15"/>
      <c r="E97" s="15"/>
      <c r="F97" s="15"/>
      <c r="G97" s="16"/>
    </row>
    <row r="98" spans="1:7" x14ac:dyDescent="0.25">
      <c r="A98" s="14"/>
      <c r="B98" s="15"/>
      <c r="C98" s="15"/>
      <c r="D98" s="15"/>
      <c r="E98" s="15"/>
      <c r="F98" s="15"/>
      <c r="G98" s="16"/>
    </row>
    <row r="99" spans="1:7" x14ac:dyDescent="0.25">
      <c r="A99" s="14"/>
      <c r="B99" s="15"/>
      <c r="C99" s="15"/>
      <c r="D99" s="15"/>
      <c r="E99" s="15"/>
      <c r="F99" s="15"/>
      <c r="G99" s="16"/>
    </row>
    <row r="100" spans="1:7" x14ac:dyDescent="0.25">
      <c r="A100" s="14"/>
      <c r="B100" s="15"/>
      <c r="C100" s="15"/>
      <c r="D100" s="15"/>
      <c r="E100" s="15"/>
      <c r="F100" s="15"/>
      <c r="G100" s="16"/>
    </row>
    <row r="101" spans="1:7" x14ac:dyDescent="0.25">
      <c r="A101" s="14"/>
      <c r="B101" s="15"/>
      <c r="C101" s="15"/>
      <c r="D101" s="15"/>
      <c r="E101" s="15"/>
      <c r="F101" s="15"/>
      <c r="G101" s="16"/>
    </row>
    <row r="102" spans="1:7" x14ac:dyDescent="0.25">
      <c r="A102" s="14"/>
      <c r="B102" s="15"/>
      <c r="C102" s="15"/>
      <c r="D102" s="15"/>
      <c r="E102" s="15"/>
      <c r="F102" s="15"/>
      <c r="G102" s="16"/>
    </row>
    <row r="103" spans="1:7" x14ac:dyDescent="0.25">
      <c r="A103" s="14"/>
      <c r="B103" s="15"/>
      <c r="C103" s="15"/>
      <c r="D103" s="15"/>
      <c r="E103" s="15"/>
      <c r="F103" s="15"/>
      <c r="G103" s="16"/>
    </row>
    <row r="104" spans="1:7" x14ac:dyDescent="0.25">
      <c r="A104" s="14"/>
      <c r="B104" s="15"/>
      <c r="C104" s="15"/>
      <c r="D104" s="15"/>
      <c r="E104" s="15"/>
      <c r="F104" s="15"/>
      <c r="G104" s="16"/>
    </row>
    <row r="105" spans="1:7" x14ac:dyDescent="0.25">
      <c r="A105" s="14"/>
      <c r="B105" s="15"/>
      <c r="C105" s="15"/>
      <c r="D105" s="15"/>
      <c r="E105" s="15"/>
      <c r="F105" s="15"/>
      <c r="G105" s="16"/>
    </row>
    <row r="106" spans="1:7" x14ac:dyDescent="0.25">
      <c r="A106" s="14"/>
      <c r="B106" s="15"/>
      <c r="C106" s="15"/>
      <c r="D106" s="15"/>
      <c r="E106" s="15"/>
      <c r="F106" s="15"/>
      <c r="G106" s="16"/>
    </row>
    <row r="107" spans="1:7" x14ac:dyDescent="0.25">
      <c r="A107" s="14"/>
      <c r="B107" s="15"/>
      <c r="C107" s="15"/>
      <c r="D107" s="15"/>
      <c r="E107" s="15"/>
      <c r="F107" s="15"/>
      <c r="G107" s="16"/>
    </row>
    <row r="108" spans="1:7" x14ac:dyDescent="0.25">
      <c r="A108" s="14"/>
      <c r="B108" s="15"/>
      <c r="C108" s="15"/>
      <c r="D108" s="15"/>
      <c r="E108" s="15"/>
      <c r="F108" s="15"/>
      <c r="G108" s="16"/>
    </row>
    <row r="109" spans="1:7" x14ac:dyDescent="0.25">
      <c r="A109" s="14"/>
      <c r="B109" s="15"/>
      <c r="C109" s="15"/>
      <c r="D109" s="15"/>
      <c r="E109" s="15"/>
      <c r="F109" s="15"/>
      <c r="G109" s="16"/>
    </row>
    <row r="110" spans="1:7" x14ac:dyDescent="0.25">
      <c r="A110" s="14"/>
      <c r="B110" s="15"/>
      <c r="C110" s="15"/>
      <c r="D110" s="15"/>
      <c r="E110" s="15"/>
      <c r="F110" s="15"/>
      <c r="G110" s="16"/>
    </row>
    <row r="111" spans="1:7" x14ac:dyDescent="0.25">
      <c r="A111" s="14"/>
      <c r="B111" s="15"/>
      <c r="C111" s="15"/>
      <c r="D111" s="15"/>
      <c r="E111" s="15"/>
      <c r="F111" s="15"/>
      <c r="G111" s="16"/>
    </row>
    <row r="112" spans="1:7" x14ac:dyDescent="0.25">
      <c r="A112" s="14"/>
      <c r="B112" s="15"/>
      <c r="C112" s="15"/>
      <c r="D112" s="15"/>
      <c r="E112" s="15"/>
      <c r="F112" s="15"/>
      <c r="G112" s="16"/>
    </row>
    <row r="113" spans="1:7" x14ac:dyDescent="0.25">
      <c r="A113" s="14"/>
      <c r="B113" s="15"/>
      <c r="C113" s="15"/>
      <c r="D113" s="15"/>
      <c r="E113" s="15"/>
      <c r="F113" s="15"/>
      <c r="G113" s="16"/>
    </row>
    <row r="114" spans="1:7" x14ac:dyDescent="0.25">
      <c r="A114" s="14"/>
      <c r="B114" s="15"/>
      <c r="C114" s="15"/>
      <c r="D114" s="15"/>
      <c r="E114" s="15"/>
      <c r="F114" s="15"/>
      <c r="G114" s="16"/>
    </row>
    <row r="115" spans="1:7" x14ac:dyDescent="0.25">
      <c r="A115" s="14"/>
      <c r="B115" s="15"/>
      <c r="C115" s="15"/>
      <c r="D115" s="15"/>
      <c r="E115" s="15"/>
      <c r="F115" s="15"/>
      <c r="G115" s="16"/>
    </row>
    <row r="116" spans="1:7" x14ac:dyDescent="0.25">
      <c r="A116" s="14"/>
      <c r="B116" s="15"/>
      <c r="C116" s="15"/>
      <c r="D116" s="15"/>
      <c r="E116" s="15"/>
      <c r="F116" s="15"/>
      <c r="G116" s="16"/>
    </row>
    <row r="117" spans="1:7" x14ac:dyDescent="0.25">
      <c r="A117" s="14"/>
      <c r="B117" s="15"/>
      <c r="C117" s="15"/>
      <c r="D117" s="15"/>
      <c r="E117" s="15"/>
      <c r="F117" s="15"/>
      <c r="G117" s="16"/>
    </row>
    <row r="118" spans="1:7" x14ac:dyDescent="0.25">
      <c r="A118" s="14"/>
      <c r="B118" s="15"/>
      <c r="C118" s="15"/>
      <c r="D118" s="15"/>
      <c r="E118" s="15"/>
      <c r="F118" s="15"/>
      <c r="G118" s="16"/>
    </row>
    <row r="119" spans="1:7" x14ac:dyDescent="0.25">
      <c r="A119" s="14"/>
      <c r="B119" s="15"/>
      <c r="C119" s="15"/>
      <c r="D119" s="15"/>
      <c r="E119" s="15"/>
      <c r="F119" s="15"/>
      <c r="G119" s="16"/>
    </row>
    <row r="120" spans="1:7" x14ac:dyDescent="0.25">
      <c r="A120" s="14"/>
      <c r="B120" s="15"/>
      <c r="C120" s="15"/>
      <c r="D120" s="15"/>
      <c r="E120" s="15"/>
      <c r="F120" s="15"/>
      <c r="G120" s="16"/>
    </row>
    <row r="121" spans="1:7" x14ac:dyDescent="0.25">
      <c r="A121" s="14"/>
      <c r="B121" s="15"/>
      <c r="C121" s="15"/>
      <c r="D121" s="15"/>
      <c r="E121" s="15"/>
      <c r="F121" s="15"/>
      <c r="G121" s="16"/>
    </row>
    <row r="122" spans="1:7" x14ac:dyDescent="0.25">
      <c r="A122" s="14"/>
      <c r="B122" s="15"/>
      <c r="C122" s="15"/>
      <c r="D122" s="15"/>
      <c r="E122" s="15"/>
      <c r="F122" s="15"/>
      <c r="G122" s="16"/>
    </row>
    <row r="123" spans="1:7" x14ac:dyDescent="0.25">
      <c r="A123" s="14"/>
      <c r="B123" s="15"/>
      <c r="C123" s="15"/>
      <c r="D123" s="15"/>
      <c r="E123" s="15"/>
      <c r="F123" s="15"/>
      <c r="G123" s="16"/>
    </row>
    <row r="124" spans="1:7" x14ac:dyDescent="0.25">
      <c r="A124" s="14"/>
      <c r="B124" s="15"/>
      <c r="C124" s="15"/>
      <c r="D124" s="15"/>
      <c r="E124" s="15"/>
      <c r="F124" s="15"/>
      <c r="G124" s="16"/>
    </row>
    <row r="125" spans="1:7" x14ac:dyDescent="0.25">
      <c r="A125" s="14"/>
      <c r="B125" s="15"/>
      <c r="C125" s="15"/>
      <c r="D125" s="15"/>
      <c r="E125" s="15"/>
      <c r="F125" s="15"/>
      <c r="G125" s="16"/>
    </row>
    <row r="126" spans="1:7" x14ac:dyDescent="0.25">
      <c r="A126" s="14"/>
      <c r="B126" s="15"/>
      <c r="C126" s="15"/>
      <c r="D126" s="15"/>
      <c r="E126" s="15"/>
      <c r="F126" s="15"/>
      <c r="G126" s="16"/>
    </row>
    <row r="127" spans="1:7" x14ac:dyDescent="0.25">
      <c r="A127" s="14"/>
      <c r="B127" s="15"/>
      <c r="C127" s="15"/>
      <c r="D127" s="15"/>
      <c r="E127" s="15"/>
      <c r="F127" s="15"/>
      <c r="G127" s="16"/>
    </row>
    <row r="128" spans="1:7" x14ac:dyDescent="0.25">
      <c r="A128" s="14"/>
      <c r="B128" s="15"/>
      <c r="C128" s="15"/>
      <c r="D128" s="15"/>
      <c r="E128" s="15"/>
      <c r="F128" s="15"/>
      <c r="G128" s="16"/>
    </row>
    <row r="129" spans="1:7" x14ac:dyDescent="0.25">
      <c r="A129" s="14"/>
      <c r="B129" s="15"/>
      <c r="C129" s="15"/>
      <c r="D129" s="15"/>
      <c r="E129" s="15"/>
      <c r="F129" s="15"/>
      <c r="G129" s="16"/>
    </row>
    <row r="130" spans="1:7" x14ac:dyDescent="0.25">
      <c r="A130" s="14"/>
      <c r="B130" s="15"/>
      <c r="C130" s="15"/>
      <c r="D130" s="15"/>
      <c r="E130" s="15"/>
      <c r="F130" s="15"/>
      <c r="G130" s="16"/>
    </row>
    <row r="131" spans="1:7" x14ac:dyDescent="0.25">
      <c r="A131" s="14"/>
      <c r="B131" s="15"/>
      <c r="C131" s="15"/>
      <c r="D131" s="15"/>
      <c r="E131" s="15"/>
      <c r="F131" s="15"/>
      <c r="G131" s="16"/>
    </row>
    <row r="132" spans="1:7" x14ac:dyDescent="0.25">
      <c r="A132" s="14"/>
      <c r="B132" s="15"/>
      <c r="C132" s="15"/>
      <c r="D132" s="15"/>
      <c r="E132" s="15"/>
      <c r="F132" s="15"/>
      <c r="G132" s="16"/>
    </row>
    <row r="133" spans="1:7" x14ac:dyDescent="0.25">
      <c r="A133" s="14"/>
      <c r="B133" s="15"/>
      <c r="C133" s="15"/>
      <c r="D133" s="15"/>
      <c r="E133" s="15"/>
      <c r="F133" s="15"/>
      <c r="G133" s="16"/>
    </row>
    <row r="134" spans="1:7" x14ac:dyDescent="0.25">
      <c r="A134" s="14"/>
      <c r="B134" s="15"/>
      <c r="C134" s="15"/>
      <c r="D134" s="15"/>
      <c r="E134" s="15"/>
      <c r="F134" s="15"/>
      <c r="G134" s="16"/>
    </row>
    <row r="135" spans="1:7" x14ac:dyDescent="0.25">
      <c r="A135" s="14"/>
      <c r="B135" s="15"/>
      <c r="C135" s="15"/>
      <c r="D135" s="15"/>
      <c r="E135" s="15"/>
      <c r="F135" s="15"/>
      <c r="G135" s="16"/>
    </row>
    <row r="136" spans="1:7" x14ac:dyDescent="0.25">
      <c r="A136" s="14"/>
      <c r="B136" s="15"/>
      <c r="C136" s="15"/>
      <c r="D136" s="15"/>
      <c r="E136" s="15"/>
      <c r="F136" s="15"/>
      <c r="G136" s="16"/>
    </row>
    <row r="137" spans="1:7" x14ac:dyDescent="0.25">
      <c r="A137" s="14"/>
      <c r="B137" s="15"/>
      <c r="C137" s="15"/>
      <c r="D137" s="15"/>
      <c r="E137" s="15"/>
      <c r="F137" s="15"/>
      <c r="G137" s="16"/>
    </row>
    <row r="138" spans="1:7" x14ac:dyDescent="0.25">
      <c r="A138" s="14"/>
      <c r="B138" s="15"/>
      <c r="C138" s="15"/>
      <c r="D138" s="15"/>
      <c r="E138" s="15"/>
      <c r="F138" s="15"/>
      <c r="G138" s="16"/>
    </row>
    <row r="139" spans="1:7" x14ac:dyDescent="0.25">
      <c r="A139" s="14"/>
      <c r="B139" s="15"/>
      <c r="C139" s="15"/>
      <c r="D139" s="15"/>
      <c r="E139" s="15"/>
      <c r="F139" s="15"/>
      <c r="G139" s="16"/>
    </row>
    <row r="140" spans="1:7" x14ac:dyDescent="0.25">
      <c r="A140" s="14"/>
      <c r="B140" s="15"/>
      <c r="C140" s="15"/>
      <c r="D140" s="15"/>
      <c r="E140" s="15"/>
      <c r="F140" s="15"/>
      <c r="G140" s="16"/>
    </row>
    <row r="141" spans="1:7" x14ac:dyDescent="0.25">
      <c r="A141" s="14"/>
      <c r="B141" s="15"/>
      <c r="C141" s="15"/>
      <c r="D141" s="15"/>
      <c r="E141" s="15"/>
      <c r="F141" s="15"/>
      <c r="G141" s="16"/>
    </row>
    <row r="142" spans="1:7" x14ac:dyDescent="0.25">
      <c r="A142" s="14"/>
      <c r="B142" s="15"/>
      <c r="C142" s="15"/>
      <c r="D142" s="15"/>
      <c r="E142" s="15"/>
      <c r="F142" s="15"/>
      <c r="G142" s="16"/>
    </row>
    <row r="143" spans="1:7" x14ac:dyDescent="0.25">
      <c r="A143" s="14"/>
      <c r="B143" s="15"/>
      <c r="C143" s="15"/>
      <c r="D143" s="15"/>
      <c r="E143" s="15"/>
      <c r="F143" s="15"/>
      <c r="G143" s="16"/>
    </row>
    <row r="144" spans="1:7" x14ac:dyDescent="0.25">
      <c r="A144" s="14"/>
      <c r="B144" s="15"/>
      <c r="C144" s="15"/>
      <c r="D144" s="15"/>
      <c r="E144" s="15"/>
      <c r="F144" s="15"/>
      <c r="G144" s="16"/>
    </row>
    <row r="145" spans="1:7" x14ac:dyDescent="0.25">
      <c r="A145" s="14"/>
      <c r="B145" s="15"/>
      <c r="C145" s="15"/>
      <c r="D145" s="15"/>
      <c r="E145" s="15"/>
      <c r="F145" s="15"/>
      <c r="G145" s="16"/>
    </row>
    <row r="146" spans="1:7" x14ac:dyDescent="0.25">
      <c r="A146" s="14"/>
      <c r="B146" s="15"/>
      <c r="C146" s="15"/>
      <c r="D146" s="15"/>
      <c r="E146" s="15"/>
      <c r="F146" s="15"/>
      <c r="G146" s="16"/>
    </row>
    <row r="147" spans="1:7" x14ac:dyDescent="0.25">
      <c r="A147" s="14"/>
      <c r="B147" s="15"/>
      <c r="C147" s="15"/>
      <c r="D147" s="15"/>
      <c r="E147" s="15"/>
      <c r="F147" s="15"/>
      <c r="G147" s="16"/>
    </row>
    <row r="148" spans="1:7" x14ac:dyDescent="0.25">
      <c r="A148" s="14"/>
      <c r="B148" s="15"/>
      <c r="C148" s="15"/>
      <c r="D148" s="15"/>
      <c r="E148" s="15"/>
      <c r="F148" s="15"/>
      <c r="G148" s="16"/>
    </row>
    <row r="149" spans="1:7" x14ac:dyDescent="0.25">
      <c r="A149" s="14"/>
      <c r="B149" s="15"/>
      <c r="C149" s="15"/>
      <c r="D149" s="15"/>
      <c r="E149" s="15"/>
      <c r="F149" s="15"/>
      <c r="G149" s="16"/>
    </row>
    <row r="150" spans="1:7" x14ac:dyDescent="0.25">
      <c r="A150" s="14"/>
      <c r="B150" s="15"/>
      <c r="C150" s="15"/>
      <c r="D150" s="15"/>
      <c r="E150" s="15"/>
      <c r="F150" s="15"/>
      <c r="G150" s="16"/>
    </row>
    <row r="151" spans="1:7" x14ac:dyDescent="0.25">
      <c r="A151" s="14"/>
      <c r="B151" s="15"/>
      <c r="C151" s="15"/>
      <c r="D151" s="15"/>
      <c r="E151" s="15"/>
      <c r="F151" s="15"/>
      <c r="G151" s="16"/>
    </row>
    <row r="152" spans="1:7" x14ac:dyDescent="0.25">
      <c r="A152" s="14"/>
      <c r="B152" s="15"/>
      <c r="C152" s="15"/>
      <c r="D152" s="15"/>
      <c r="E152" s="15"/>
      <c r="F152" s="15"/>
      <c r="G152" s="16"/>
    </row>
    <row r="153" spans="1:7" x14ac:dyDescent="0.25">
      <c r="A153" s="14"/>
      <c r="B153" s="15"/>
      <c r="C153" s="15"/>
      <c r="D153" s="15"/>
      <c r="E153" s="15"/>
      <c r="F153" s="15"/>
      <c r="G153" s="16"/>
    </row>
    <row r="154" spans="1:7" x14ac:dyDescent="0.25">
      <c r="A154" s="14"/>
      <c r="B154" s="15"/>
      <c r="C154" s="15"/>
      <c r="D154" s="15"/>
      <c r="E154" s="15"/>
      <c r="F154" s="15"/>
      <c r="G154" s="16"/>
    </row>
    <row r="155" spans="1:7" x14ac:dyDescent="0.25">
      <c r="A155" s="14"/>
      <c r="B155" s="15"/>
      <c r="C155" s="15"/>
      <c r="D155" s="15"/>
      <c r="E155" s="15"/>
      <c r="F155" s="15"/>
      <c r="G155" s="16"/>
    </row>
    <row r="156" spans="1:7" x14ac:dyDescent="0.25">
      <c r="A156" s="14"/>
      <c r="B156" s="15"/>
      <c r="C156" s="15"/>
      <c r="D156" s="15"/>
      <c r="E156" s="15"/>
      <c r="F156" s="15"/>
      <c r="G156" s="16"/>
    </row>
    <row r="157" spans="1:7" x14ac:dyDescent="0.25">
      <c r="A157" s="14"/>
      <c r="B157" s="15"/>
      <c r="C157" s="15"/>
      <c r="D157" s="15"/>
      <c r="E157" s="15"/>
      <c r="F157" s="15"/>
      <c r="G157" s="16"/>
    </row>
    <row r="158" spans="1:7" x14ac:dyDescent="0.25">
      <c r="A158" s="14"/>
      <c r="B158" s="15"/>
      <c r="C158" s="15"/>
      <c r="D158" s="15"/>
      <c r="E158" s="15"/>
      <c r="F158" s="15"/>
      <c r="G158" s="16"/>
    </row>
    <row r="159" spans="1:7" x14ac:dyDescent="0.25">
      <c r="A159" s="14"/>
      <c r="B159" s="15"/>
      <c r="C159" s="15"/>
      <c r="D159" s="15"/>
      <c r="E159" s="15"/>
      <c r="F159" s="15"/>
      <c r="G159" s="16"/>
    </row>
    <row r="160" spans="1:7" x14ac:dyDescent="0.25">
      <c r="A160" s="14"/>
      <c r="B160" s="15"/>
      <c r="C160" s="15"/>
      <c r="D160" s="15"/>
      <c r="E160" s="15"/>
      <c r="F160" s="15"/>
      <c r="G160" s="16"/>
    </row>
    <row r="161" spans="1:7" x14ac:dyDescent="0.25">
      <c r="A161" s="14"/>
      <c r="B161" s="15"/>
      <c r="C161" s="15"/>
      <c r="D161" s="15"/>
      <c r="E161" s="15"/>
      <c r="F161" s="15"/>
      <c r="G161" s="16"/>
    </row>
    <row r="162" spans="1:7" x14ac:dyDescent="0.25">
      <c r="A162" s="14"/>
      <c r="B162" s="15"/>
      <c r="C162" s="15"/>
      <c r="D162" s="15"/>
      <c r="E162" s="15"/>
      <c r="F162" s="15"/>
      <c r="G162" s="16"/>
    </row>
    <row r="163" spans="1:7" x14ac:dyDescent="0.25">
      <c r="A163" s="14"/>
      <c r="B163" s="15"/>
      <c r="C163" s="15"/>
      <c r="D163" s="15"/>
      <c r="E163" s="15"/>
      <c r="F163" s="15"/>
      <c r="G163" s="16"/>
    </row>
    <row r="164" spans="1:7" x14ac:dyDescent="0.25">
      <c r="A164" s="14"/>
      <c r="B164" s="15"/>
      <c r="C164" s="15"/>
      <c r="D164" s="15"/>
      <c r="E164" s="15"/>
      <c r="F164" s="15"/>
      <c r="G164" s="16"/>
    </row>
    <row r="165" spans="1:7" x14ac:dyDescent="0.25">
      <c r="A165" s="14"/>
      <c r="B165" s="15"/>
      <c r="C165" s="15"/>
      <c r="D165" s="15"/>
      <c r="E165" s="15"/>
      <c r="F165" s="15"/>
      <c r="G165" s="16"/>
    </row>
    <row r="166" spans="1:7" x14ac:dyDescent="0.25">
      <c r="A166" s="14"/>
      <c r="B166" s="15"/>
      <c r="C166" s="15"/>
      <c r="D166" s="15"/>
      <c r="E166" s="15"/>
      <c r="F166" s="15"/>
      <c r="G166" s="16"/>
    </row>
    <row r="167" spans="1:7" x14ac:dyDescent="0.25">
      <c r="A167" s="14"/>
      <c r="B167" s="15"/>
      <c r="C167" s="15"/>
      <c r="D167" s="15"/>
      <c r="E167" s="15"/>
      <c r="F167" s="15"/>
      <c r="G167" s="16"/>
    </row>
    <row r="168" spans="1:7" x14ac:dyDescent="0.25">
      <c r="A168" s="14"/>
      <c r="B168" s="15"/>
      <c r="C168" s="15"/>
      <c r="D168" s="15"/>
      <c r="E168" s="15"/>
      <c r="F168" s="15"/>
      <c r="G168" s="16"/>
    </row>
    <row r="169" spans="1:7" x14ac:dyDescent="0.25">
      <c r="A169" s="14"/>
      <c r="B169" s="15"/>
      <c r="C169" s="15"/>
      <c r="D169" s="15"/>
      <c r="E169" s="15"/>
      <c r="F169" s="15"/>
      <c r="G169" s="16"/>
    </row>
    <row r="170" spans="1:7" x14ac:dyDescent="0.25">
      <c r="A170" s="14"/>
      <c r="B170" s="15"/>
      <c r="C170" s="15"/>
      <c r="D170" s="15"/>
      <c r="E170" s="15"/>
      <c r="F170" s="15"/>
      <c r="G170" s="16"/>
    </row>
    <row r="171" spans="1:7" x14ac:dyDescent="0.25">
      <c r="A171" s="14"/>
      <c r="B171" s="15"/>
      <c r="C171" s="15"/>
      <c r="D171" s="15"/>
      <c r="E171" s="15"/>
      <c r="F171" s="15"/>
      <c r="G171" s="16"/>
    </row>
    <row r="172" spans="1:7" x14ac:dyDescent="0.25">
      <c r="A172" s="14"/>
      <c r="B172" s="15"/>
      <c r="C172" s="15"/>
      <c r="D172" s="15"/>
      <c r="E172" s="15"/>
      <c r="F172" s="15"/>
      <c r="G172" s="16"/>
    </row>
    <row r="173" spans="1:7" x14ac:dyDescent="0.25">
      <c r="A173" s="14"/>
      <c r="B173" s="15"/>
      <c r="C173" s="15"/>
      <c r="D173" s="15"/>
      <c r="E173" s="15"/>
      <c r="F173" s="15"/>
      <c r="G173" s="16"/>
    </row>
    <row r="174" spans="1:7" x14ac:dyDescent="0.25">
      <c r="A174" s="14"/>
      <c r="B174" s="15"/>
      <c r="C174" s="15"/>
      <c r="D174" s="15"/>
      <c r="E174" s="15"/>
      <c r="F174" s="15"/>
      <c r="G174" s="16"/>
    </row>
    <row r="175" spans="1:7" x14ac:dyDescent="0.25">
      <c r="A175" s="14"/>
      <c r="B175" s="15"/>
      <c r="C175" s="15"/>
      <c r="D175" s="15"/>
      <c r="E175" s="15"/>
      <c r="F175" s="15"/>
      <c r="G175" s="16"/>
    </row>
    <row r="176" spans="1:7" x14ac:dyDescent="0.25">
      <c r="A176" s="14"/>
      <c r="B176" s="15"/>
      <c r="C176" s="15"/>
      <c r="D176" s="15"/>
      <c r="E176" s="15"/>
      <c r="F176" s="15"/>
      <c r="G176" s="16"/>
    </row>
    <row r="177" spans="1:7" x14ac:dyDescent="0.25">
      <c r="A177" s="14"/>
      <c r="B177" s="15"/>
      <c r="C177" s="15"/>
      <c r="D177" s="15"/>
      <c r="E177" s="15"/>
      <c r="F177" s="15"/>
      <c r="G177" s="16"/>
    </row>
    <row r="178" spans="1:7" x14ac:dyDescent="0.25">
      <c r="A178" s="14"/>
      <c r="B178" s="15"/>
      <c r="C178" s="15"/>
      <c r="D178" s="15"/>
      <c r="E178" s="15"/>
      <c r="F178" s="15"/>
      <c r="G178" s="16"/>
    </row>
    <row r="179" spans="1:7" x14ac:dyDescent="0.25">
      <c r="A179" s="14"/>
      <c r="B179" s="15"/>
      <c r="C179" s="15"/>
      <c r="D179" s="15"/>
      <c r="E179" s="15"/>
      <c r="F179" s="15"/>
      <c r="G179" s="16"/>
    </row>
    <row r="180" spans="1:7" x14ac:dyDescent="0.25">
      <c r="A180" s="14"/>
      <c r="B180" s="15"/>
      <c r="C180" s="15"/>
      <c r="D180" s="15"/>
      <c r="E180" s="15"/>
      <c r="F180" s="15"/>
      <c r="G180" s="16"/>
    </row>
    <row r="181" spans="1:7" x14ac:dyDescent="0.25">
      <c r="A181" s="14"/>
      <c r="B181" s="15"/>
      <c r="C181" s="15"/>
      <c r="D181" s="15"/>
      <c r="E181" s="15"/>
      <c r="F181" s="15"/>
      <c r="G181" s="16"/>
    </row>
    <row r="182" spans="1:7" x14ac:dyDescent="0.25">
      <c r="A182" s="14"/>
      <c r="B182" s="15"/>
      <c r="C182" s="15"/>
      <c r="D182" s="15"/>
      <c r="E182" s="15"/>
      <c r="F182" s="15"/>
      <c r="G182" s="16"/>
    </row>
    <row r="183" spans="1:7" x14ac:dyDescent="0.25">
      <c r="A183" s="14"/>
      <c r="B183" s="15"/>
      <c r="C183" s="15"/>
      <c r="D183" s="15"/>
      <c r="E183" s="15"/>
      <c r="F183" s="15"/>
      <c r="G183" s="16"/>
    </row>
    <row r="184" spans="1:7" x14ac:dyDescent="0.25">
      <c r="A184" s="14"/>
      <c r="B184" s="15"/>
      <c r="C184" s="15"/>
      <c r="D184" s="15"/>
      <c r="E184" s="15"/>
      <c r="F184" s="15"/>
      <c r="G184" s="16"/>
    </row>
    <row r="185" spans="1:7" x14ac:dyDescent="0.25">
      <c r="A185" s="14"/>
      <c r="B185" s="15"/>
      <c r="C185" s="15"/>
      <c r="D185" s="15"/>
      <c r="E185" s="15"/>
      <c r="F185" s="15"/>
      <c r="G185" s="16"/>
    </row>
    <row r="186" spans="1:7" x14ac:dyDescent="0.25">
      <c r="A186" s="14"/>
      <c r="B186" s="15"/>
      <c r="C186" s="15"/>
      <c r="D186" s="15"/>
      <c r="E186" s="15"/>
      <c r="F186" s="15"/>
      <c r="G186" s="16"/>
    </row>
    <row r="187" spans="1:7" x14ac:dyDescent="0.25">
      <c r="A187" s="14"/>
      <c r="B187" s="15"/>
      <c r="C187" s="15"/>
      <c r="D187" s="15"/>
      <c r="E187" s="15"/>
      <c r="F187" s="15"/>
      <c r="G187" s="16"/>
    </row>
    <row r="188" spans="1:7" x14ac:dyDescent="0.25">
      <c r="A188" s="14"/>
      <c r="B188" s="15"/>
      <c r="C188" s="15"/>
      <c r="D188" s="15"/>
      <c r="E188" s="15"/>
      <c r="F188" s="15"/>
      <c r="G188" s="16"/>
    </row>
    <row r="189" spans="1:7" x14ac:dyDescent="0.25">
      <c r="A189" s="14"/>
      <c r="B189" s="15"/>
      <c r="C189" s="15"/>
      <c r="D189" s="15"/>
      <c r="E189" s="15"/>
      <c r="F189" s="15"/>
      <c r="G189" s="16"/>
    </row>
    <row r="190" spans="1:7" x14ac:dyDescent="0.25">
      <c r="A190" s="14"/>
      <c r="B190" s="15"/>
      <c r="C190" s="15"/>
      <c r="D190" s="15"/>
      <c r="E190" s="15"/>
      <c r="F190" s="15"/>
      <c r="G190" s="16"/>
    </row>
    <row r="191" spans="1:7" x14ac:dyDescent="0.25">
      <c r="A191" s="14"/>
      <c r="B191" s="15"/>
      <c r="C191" s="15"/>
      <c r="D191" s="15"/>
      <c r="E191" s="15"/>
      <c r="F191" s="15"/>
      <c r="G191" s="16"/>
    </row>
    <row r="192" spans="1:7" x14ac:dyDescent="0.25">
      <c r="A192" s="14"/>
      <c r="B192" s="15"/>
      <c r="C192" s="15"/>
      <c r="D192" s="15"/>
      <c r="E192" s="15"/>
      <c r="F192" s="15"/>
      <c r="G192" s="16"/>
    </row>
    <row r="193" spans="1:7" x14ac:dyDescent="0.25">
      <c r="A193" s="14"/>
      <c r="B193" s="15"/>
      <c r="C193" s="15"/>
      <c r="D193" s="15"/>
      <c r="E193" s="15"/>
      <c r="F193" s="15"/>
      <c r="G193" s="16"/>
    </row>
    <row r="194" spans="1:7" x14ac:dyDescent="0.25">
      <c r="A194" s="14"/>
      <c r="B194" s="15"/>
      <c r="C194" s="15"/>
      <c r="D194" s="15"/>
      <c r="E194" s="15"/>
      <c r="F194" s="15"/>
      <c r="G194" s="16"/>
    </row>
    <row r="195" spans="1:7" x14ac:dyDescent="0.25">
      <c r="A195" s="14"/>
      <c r="B195" s="15"/>
      <c r="C195" s="15"/>
      <c r="D195" s="15"/>
      <c r="E195" s="15"/>
      <c r="F195" s="15"/>
      <c r="G195" s="16"/>
    </row>
    <row r="196" spans="1:7" x14ac:dyDescent="0.25">
      <c r="A196" s="14"/>
      <c r="B196" s="15"/>
      <c r="C196" s="15"/>
      <c r="D196" s="15"/>
      <c r="E196" s="15"/>
      <c r="F196" s="15"/>
      <c r="G196" s="16"/>
    </row>
    <row r="197" spans="1:7" x14ac:dyDescent="0.25">
      <c r="A197" s="14"/>
      <c r="B197" s="15"/>
      <c r="C197" s="15"/>
      <c r="D197" s="15"/>
      <c r="E197" s="15"/>
      <c r="F197" s="15"/>
      <c r="G197" s="16"/>
    </row>
    <row r="198" spans="1:7" x14ac:dyDescent="0.25">
      <c r="A198" s="14"/>
      <c r="B198" s="15"/>
      <c r="C198" s="15"/>
      <c r="D198" s="15"/>
      <c r="E198" s="15"/>
      <c r="F198" s="15"/>
      <c r="G198" s="16"/>
    </row>
    <row r="199" spans="1:7" x14ac:dyDescent="0.25">
      <c r="A199" s="14"/>
      <c r="B199" s="15"/>
      <c r="C199" s="15"/>
      <c r="D199" s="15"/>
      <c r="E199" s="15"/>
      <c r="F199" s="15"/>
      <c r="G199" s="16"/>
    </row>
    <row r="200" spans="1:7" x14ac:dyDescent="0.25">
      <c r="A200" s="14"/>
      <c r="B200" s="15"/>
      <c r="C200" s="15"/>
      <c r="D200" s="15"/>
      <c r="E200" s="15"/>
      <c r="F200" s="15"/>
      <c r="G200" s="16"/>
    </row>
    <row r="201" spans="1:7" x14ac:dyDescent="0.25">
      <c r="A201" s="14"/>
      <c r="B201" s="15"/>
      <c r="C201" s="15"/>
      <c r="D201" s="15"/>
      <c r="E201" s="15"/>
      <c r="F201" s="15"/>
      <c r="G201" s="16"/>
    </row>
  </sheetData>
  <conditionalFormatting sqref="E2:E201">
    <cfRule type="cellIs" dxfId="0" priority="1" operator="equal">
      <formula>"Despesa"</formula>
    </cfRule>
    <cfRule type="cellIs" dxfId="1" priority="2" operator="equal">
      <formula>"Receita"</formula>
    </cfRule>
  </conditionalFormatting>
  <dataValidations count="6">
    <dataValidation type="list" allowBlank="1" sqref="B10:B201">
      <formula1>"Moradia,Alimentação,Transporte,Saúde,Educação,Lazer,Compras,Contas e Serviços,Outros"</formula1>
    </dataValidation>
    <dataValidation type="list" allowBlank="1" sqref="B2:B201">
      <formula1>"Moradia,Alimentação,Transporte,Saúde,Educação,Lazer,Compras,Contas e Serviços,Outros"</formula1>
    </dataValidation>
    <dataValidation type="list" allowBlank="1" sqref="D10:D201">
      <formula1>"Dinheiro,Débito,Crédito,Pix,Transferência"</formula1>
    </dataValidation>
    <dataValidation type="list" allowBlank="1" sqref="D2:D201">
      <formula1>"Dinheiro,Débito,Crédito,Pix,Transferência"</formula1>
    </dataValidation>
    <dataValidation type="list" allowBlank="1" sqref="E10:E201">
      <formula1>"Receita,Despesa"</formula1>
    </dataValidation>
    <dataValidation type="list" allowBlank="1" sqref="E2:E201">
      <formula1>"Receita,Despesa"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20" customWidth="1"/>
    <col min="4" max="4" width="14" customWidth="1"/>
    <col min="5" max="5" width="16" customWidth="1"/>
  </cols>
  <sheetData>
    <row r="1" spans="1:5" x14ac:dyDescent="0.25">
      <c r="A1" s="13" t="s">
        <v>20</v>
      </c>
      <c r="B1" s="13" t="s">
        <v>26</v>
      </c>
      <c r="C1" s="13" t="s">
        <v>27</v>
      </c>
      <c r="D1" s="13" t="s">
        <v>28</v>
      </c>
      <c r="E1" s="13" t="s">
        <v>29</v>
      </c>
    </row>
    <row r="2" spans="1:5" x14ac:dyDescent="0.25">
      <c r="A2" s="15" t="s">
        <v>8</v>
      </c>
      <c r="B2" s="16">
        <v>500</v>
      </c>
      <c r="C2" s="16">
        <f>SUMIFS(Lançamentos!$G$2:$G$201,Lançamentos!$B$2:$B$201,A2,Lançamentos!$E$2:$E$201,"Despesa",Lançamentos!$A$2:$A$201,"&gt;="&amp;EOMONTH(TODAY(),-1)+1,Lançamentos!$A$2:$A$201,"&lt;="&amp;EOMONTH(TODAY(),0))</f>
      </c>
      <c r="D2" s="17">
        <f>IFERROR(C2/B2,0)</f>
      </c>
      <c r="E2" s="15">
        <f>IF(D2&gt;1,"Estourou","OK")</f>
      </c>
    </row>
    <row r="3" spans="1:5" x14ac:dyDescent="0.25">
      <c r="A3" s="15" t="s">
        <v>9</v>
      </c>
      <c r="B3" s="16">
        <v>500</v>
      </c>
      <c r="C3" s="16">
        <f>SUMIFS(Lançamentos!$G$2:$G$201,Lançamentos!$B$2:$B$201,A3,Lançamentos!$E$2:$E$201,"Despesa",Lançamentos!$A$2:$A$201,"&gt;="&amp;EOMONTH(TODAY(),-1)+1,Lançamentos!$A$2:$A$201,"&lt;="&amp;EOMONTH(TODAY(),0))</f>
      </c>
      <c r="D3" s="17">
        <f>IFERROR(C3/B3,0)</f>
      </c>
      <c r="E3" s="15">
        <f>IF(D3&gt;1,"Estourou","OK")</f>
      </c>
    </row>
    <row r="4" spans="1:5" x14ac:dyDescent="0.25">
      <c r="A4" s="15" t="s">
        <v>10</v>
      </c>
      <c r="B4" s="16">
        <v>500</v>
      </c>
      <c r="C4" s="16">
        <f>SUMIFS(Lançamentos!$G$2:$G$201,Lançamentos!$B$2:$B$201,A4,Lançamentos!$E$2:$E$201,"Despesa",Lançamentos!$A$2:$A$201,"&gt;="&amp;EOMONTH(TODAY(),-1)+1,Lançamentos!$A$2:$A$201,"&lt;="&amp;EOMONTH(TODAY(),0))</f>
      </c>
      <c r="D4" s="17">
        <f>IFERROR(C4/B4,0)</f>
      </c>
      <c r="E4" s="15">
        <f>IF(D4&gt;1,"Estourou","OK")</f>
      </c>
    </row>
    <row r="5" spans="1:5" x14ac:dyDescent="0.25">
      <c r="A5" s="15" t="s">
        <v>11</v>
      </c>
      <c r="B5" s="16">
        <v>500</v>
      </c>
      <c r="C5" s="16">
        <f>SUMIFS(Lançamentos!$G$2:$G$201,Lançamentos!$B$2:$B$201,A5,Lançamentos!$E$2:$E$201,"Despesa",Lançamentos!$A$2:$A$201,"&gt;="&amp;EOMONTH(TODAY(),-1)+1,Lançamentos!$A$2:$A$201,"&lt;="&amp;EOMONTH(TODAY(),0))</f>
      </c>
      <c r="D5" s="17">
        <f>IFERROR(C5/B5,0)</f>
      </c>
      <c r="E5" s="15">
        <f>IF(D5&gt;1,"Estourou","OK")</f>
      </c>
    </row>
    <row r="6" spans="1:5" x14ac:dyDescent="0.25">
      <c r="A6" s="15" t="s">
        <v>12</v>
      </c>
      <c r="B6" s="16">
        <v>500</v>
      </c>
      <c r="C6" s="16">
        <f>SUMIFS(Lançamentos!$G$2:$G$201,Lançamentos!$B$2:$B$201,A6,Lançamentos!$E$2:$E$201,"Despesa",Lançamentos!$A$2:$A$201,"&gt;="&amp;EOMONTH(TODAY(),-1)+1,Lançamentos!$A$2:$A$201,"&lt;="&amp;EOMONTH(TODAY(),0))</f>
      </c>
      <c r="D6" s="17">
        <f>IFERROR(C6/B6,0)</f>
      </c>
      <c r="E6" s="15">
        <f>IF(D6&gt;1,"Estourou","OK")</f>
      </c>
    </row>
    <row r="7" spans="1:5" x14ac:dyDescent="0.25">
      <c r="A7" s="15" t="s">
        <v>13</v>
      </c>
      <c r="B7" s="16">
        <v>500</v>
      </c>
      <c r="C7" s="16">
        <f>SUMIFS(Lançamentos!$G$2:$G$201,Lançamentos!$B$2:$B$201,A7,Lançamentos!$E$2:$E$201,"Despesa",Lançamentos!$A$2:$A$201,"&gt;="&amp;EOMONTH(TODAY(),-1)+1,Lançamentos!$A$2:$A$201,"&lt;="&amp;EOMONTH(TODAY(),0))</f>
      </c>
      <c r="D7" s="17">
        <f>IFERROR(C7/B7,0)</f>
      </c>
      <c r="E7" s="15">
        <f>IF(D7&gt;1,"Estourou","OK")</f>
      </c>
    </row>
    <row r="8" spans="1:5" x14ac:dyDescent="0.25">
      <c r="A8" s="15" t="s">
        <v>14</v>
      </c>
      <c r="B8" s="16">
        <v>500</v>
      </c>
      <c r="C8" s="16">
        <f>SUMIFS(Lançamentos!$G$2:$G$201,Lançamentos!$B$2:$B$201,A8,Lançamentos!$E$2:$E$201,"Despesa",Lançamentos!$A$2:$A$201,"&gt;="&amp;EOMONTH(TODAY(),-1)+1,Lançamentos!$A$2:$A$201,"&lt;="&amp;EOMONTH(TODAY(),0))</f>
      </c>
      <c r="D8" s="17">
        <f>IFERROR(C8/B8,0)</f>
      </c>
      <c r="E8" s="15">
        <f>IF(D8&gt;1,"Estourou","OK")</f>
      </c>
    </row>
    <row r="9" spans="1:5" x14ac:dyDescent="0.25">
      <c r="A9" s="15" t="s">
        <v>15</v>
      </c>
      <c r="B9" s="16">
        <v>500</v>
      </c>
      <c r="C9" s="16">
        <f>SUMIFS(Lançamentos!$G$2:$G$201,Lançamentos!$B$2:$B$201,A9,Lançamentos!$E$2:$E$201,"Despesa",Lançamentos!$A$2:$A$201,"&gt;="&amp;EOMONTH(TODAY(),-1)+1,Lançamentos!$A$2:$A$201,"&lt;="&amp;EOMONTH(TODAY(),0))</f>
      </c>
      <c r="D9" s="17">
        <f>IFERROR(C9/B9,0)</f>
      </c>
      <c r="E9" s="15">
        <f>IF(D9&gt;1,"Estourou","OK")</f>
      </c>
    </row>
    <row r="10" spans="1:5" x14ac:dyDescent="0.25">
      <c r="A10" s="15" t="s">
        <v>16</v>
      </c>
      <c r="B10" s="16">
        <v>500</v>
      </c>
      <c r="C10" s="16">
        <f>SUMIFS(Lançamentos!$G$2:$G$201,Lançamentos!$B$2:$B$201,A10,Lançamentos!$E$2:$E$201,"Despesa",Lançamentos!$A$2:$A$201,"&gt;="&amp;EOMONTH(TODAY(),-1)+1,Lançamentos!$A$2:$A$201,"&lt;="&amp;EOMONTH(TODAY(),0))</f>
      </c>
      <c r="D10" s="17">
        <f>IFERROR(C10/B10,0)</f>
      </c>
      <c r="E10" s="15">
        <f>IF(D10&gt;1,"Estourou","OK")</f>
      </c>
    </row>
  </sheetData>
  <conditionalFormatting sqref="D2:D10">
    <cfRule type="colorScale" priority="1">
      <colorScale>
        <cfvo type="min"/>
        <cfvo type="percentile" val="70"/>
        <cfvo type="max"/>
        <color rgb="FF63E6A4"/>
        <color rgb="FFFFD666"/>
        <color rgb="FFE5484D"/>
      </colorScale>
    </cfRule>
  </conditionalFormatting>
  <conditionalFormatting sqref="E2:E10">
    <cfRule type="cellIs" dxfId="2" priority="2" operator="equal">
      <formula>"Estourou"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pane xSplit="1" ySplit="2" topLeftCell="B3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14" width="11" customWidth="1"/>
  </cols>
  <sheetData>
    <row r="1" spans="1:14" x14ac:dyDescent="0.25">
      <c r="A1" s="18" t="s">
        <v>30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x14ac:dyDescent="0.25">
      <c r="A2" s="13" t="s">
        <v>20</v>
      </c>
      <c r="B2" s="13" t="s">
        <v>31</v>
      </c>
      <c r="C2" s="13" t="s">
        <v>32</v>
      </c>
      <c r="D2" s="13" t="s">
        <v>33</v>
      </c>
      <c r="E2" s="13" t="s">
        <v>34</v>
      </c>
      <c r="F2" s="13" t="s">
        <v>35</v>
      </c>
      <c r="G2" s="13" t="s">
        <v>36</v>
      </c>
      <c r="H2" s="13" t="s">
        <v>37</v>
      </c>
      <c r="I2" s="13" t="s">
        <v>38</v>
      </c>
      <c r="J2" s="13" t="s">
        <v>39</v>
      </c>
      <c r="K2" s="13" t="s">
        <v>40</v>
      </c>
      <c r="L2" s="13" t="s">
        <v>41</v>
      </c>
      <c r="M2" s="13" t="s">
        <v>42</v>
      </c>
      <c r="N2" s="13" t="s">
        <v>43</v>
      </c>
    </row>
    <row r="3" spans="1:14" x14ac:dyDescent="0.25">
      <c r="A3" s="15" t="s">
        <v>8</v>
      </c>
      <c r="B3" s="19">
        <f>SUMIFS(Lançamentos!$G$2:$G$201,Lançamentos!$B$2:$B$201,$A3,Lançamentos!$E$2:$E$201,"Despesa",Lançamentos!$A$2:$A$201,"&gt;="&amp;DATE(Painel!$B$2,1,1),Lançamentos!$A$2:$A$201,"&lt;="&amp;EOMONTH(DATE(Painel!$B$2,1,1),0))</f>
      </c>
      <c r="C3" s="19">
        <f>SUMIFS(Lançamentos!$G$2:$G$201,Lançamentos!$B$2:$B$201,$A3,Lançamentos!$E$2:$E$201,"Despesa",Lançamentos!$A$2:$A$201,"&gt;="&amp;DATE(Painel!$B$2,2,1),Lançamentos!$A$2:$A$201,"&lt;="&amp;EOMONTH(DATE(Painel!$B$2,2,1),0))</f>
      </c>
      <c r="D3" s="19">
        <f>SUMIFS(Lançamentos!$G$2:$G$201,Lançamentos!$B$2:$B$201,$A3,Lançamentos!$E$2:$E$201,"Despesa",Lançamentos!$A$2:$A$201,"&gt;="&amp;DATE(Painel!$B$2,3,1),Lançamentos!$A$2:$A$201,"&lt;="&amp;EOMONTH(DATE(Painel!$B$2,3,1),0))</f>
      </c>
      <c r="E3" s="19">
        <f>SUMIFS(Lançamentos!$G$2:$G$201,Lançamentos!$B$2:$B$201,$A3,Lançamentos!$E$2:$E$201,"Despesa",Lançamentos!$A$2:$A$201,"&gt;="&amp;DATE(Painel!$B$2,4,1),Lançamentos!$A$2:$A$201,"&lt;="&amp;EOMONTH(DATE(Painel!$B$2,4,1),0))</f>
      </c>
      <c r="F3" s="19">
        <f>SUMIFS(Lançamentos!$G$2:$G$201,Lançamentos!$B$2:$B$201,$A3,Lançamentos!$E$2:$E$201,"Despesa",Lançamentos!$A$2:$A$201,"&gt;="&amp;DATE(Painel!$B$2,5,1),Lançamentos!$A$2:$A$201,"&lt;="&amp;EOMONTH(DATE(Painel!$B$2,5,1),0))</f>
      </c>
      <c r="G3" s="19">
        <f>SUMIFS(Lançamentos!$G$2:$G$201,Lançamentos!$B$2:$B$201,$A3,Lançamentos!$E$2:$E$201,"Despesa",Lançamentos!$A$2:$A$201,"&gt;="&amp;DATE(Painel!$B$2,6,1),Lançamentos!$A$2:$A$201,"&lt;="&amp;EOMONTH(DATE(Painel!$B$2,6,1),0))</f>
      </c>
      <c r="H3" s="19">
        <f>SUMIFS(Lançamentos!$G$2:$G$201,Lançamentos!$B$2:$B$201,$A3,Lançamentos!$E$2:$E$201,"Despesa",Lançamentos!$A$2:$A$201,"&gt;="&amp;DATE(Painel!$B$2,7,1),Lançamentos!$A$2:$A$201,"&lt;="&amp;EOMONTH(DATE(Painel!$B$2,7,1),0))</f>
      </c>
      <c r="I3" s="19">
        <f>SUMIFS(Lançamentos!$G$2:$G$201,Lançamentos!$B$2:$B$201,$A3,Lançamentos!$E$2:$E$201,"Despesa",Lançamentos!$A$2:$A$201,"&gt;="&amp;DATE(Painel!$B$2,8,1),Lançamentos!$A$2:$A$201,"&lt;="&amp;EOMONTH(DATE(Painel!$B$2,8,1),0))</f>
      </c>
      <c r="J3" s="19">
        <f>SUMIFS(Lançamentos!$G$2:$G$201,Lançamentos!$B$2:$B$201,$A3,Lançamentos!$E$2:$E$201,"Despesa",Lançamentos!$A$2:$A$201,"&gt;="&amp;DATE(Painel!$B$2,9,1),Lançamentos!$A$2:$A$201,"&lt;="&amp;EOMONTH(DATE(Painel!$B$2,9,1),0))</f>
      </c>
      <c r="K3" s="19">
        <f>SUMIFS(Lançamentos!$G$2:$G$201,Lançamentos!$B$2:$B$201,$A3,Lançamentos!$E$2:$E$201,"Despesa",Lançamentos!$A$2:$A$201,"&gt;="&amp;DATE(Painel!$B$2,10,1),Lançamentos!$A$2:$A$201,"&lt;="&amp;EOMONTH(DATE(Painel!$B$2,10,1),0))</f>
      </c>
      <c r="L3" s="19">
        <f>SUMIFS(Lançamentos!$G$2:$G$201,Lançamentos!$B$2:$B$201,$A3,Lançamentos!$E$2:$E$201,"Despesa",Lançamentos!$A$2:$A$201,"&gt;="&amp;DATE(Painel!$B$2,11,1),Lançamentos!$A$2:$A$201,"&lt;="&amp;EOMONTH(DATE(Painel!$B$2,11,1),0))</f>
      </c>
      <c r="M3" s="19">
        <f>SUMIFS(Lançamentos!$G$2:$G$201,Lançamentos!$B$2:$B$201,$A3,Lançamentos!$E$2:$E$201,"Despesa",Lançamentos!$A$2:$A$201,"&gt;="&amp;DATE(Painel!$B$2,12,1),Lançamentos!$A$2:$A$201,"&lt;="&amp;EOMONTH(DATE(Painel!$B$2,12,1),0))</f>
      </c>
      <c r="N3" s="20">
        <f>SUM(B3:M3)</f>
      </c>
    </row>
    <row r="4" spans="1:14" x14ac:dyDescent="0.25">
      <c r="A4" s="15" t="s">
        <v>9</v>
      </c>
      <c r="B4" s="19">
        <f>SUMIFS(Lançamentos!$G$2:$G$201,Lançamentos!$B$2:$B$201,$A4,Lançamentos!$E$2:$E$201,"Despesa",Lançamentos!$A$2:$A$201,"&gt;="&amp;DATE(Painel!$B$2,1,1),Lançamentos!$A$2:$A$201,"&lt;="&amp;EOMONTH(DATE(Painel!$B$2,1,1),0))</f>
      </c>
      <c r="C4" s="19">
        <f>SUMIFS(Lançamentos!$G$2:$G$201,Lançamentos!$B$2:$B$201,$A4,Lançamentos!$E$2:$E$201,"Despesa",Lançamentos!$A$2:$A$201,"&gt;="&amp;DATE(Painel!$B$2,2,1),Lançamentos!$A$2:$A$201,"&lt;="&amp;EOMONTH(DATE(Painel!$B$2,2,1),0))</f>
      </c>
      <c r="D4" s="19">
        <f>SUMIFS(Lançamentos!$G$2:$G$201,Lançamentos!$B$2:$B$201,$A4,Lançamentos!$E$2:$E$201,"Despesa",Lançamentos!$A$2:$A$201,"&gt;="&amp;DATE(Painel!$B$2,3,1),Lançamentos!$A$2:$A$201,"&lt;="&amp;EOMONTH(DATE(Painel!$B$2,3,1),0))</f>
      </c>
      <c r="E4" s="19">
        <f>SUMIFS(Lançamentos!$G$2:$G$201,Lançamentos!$B$2:$B$201,$A4,Lançamentos!$E$2:$E$201,"Despesa",Lançamentos!$A$2:$A$201,"&gt;="&amp;DATE(Painel!$B$2,4,1),Lançamentos!$A$2:$A$201,"&lt;="&amp;EOMONTH(DATE(Painel!$B$2,4,1),0))</f>
      </c>
      <c r="F4" s="19">
        <f>SUMIFS(Lançamentos!$G$2:$G$201,Lançamentos!$B$2:$B$201,$A4,Lançamentos!$E$2:$E$201,"Despesa",Lançamentos!$A$2:$A$201,"&gt;="&amp;DATE(Painel!$B$2,5,1),Lançamentos!$A$2:$A$201,"&lt;="&amp;EOMONTH(DATE(Painel!$B$2,5,1),0))</f>
      </c>
      <c r="G4" s="19">
        <f>SUMIFS(Lançamentos!$G$2:$G$201,Lançamentos!$B$2:$B$201,$A4,Lançamentos!$E$2:$E$201,"Despesa",Lançamentos!$A$2:$A$201,"&gt;="&amp;DATE(Painel!$B$2,6,1),Lançamentos!$A$2:$A$201,"&lt;="&amp;EOMONTH(DATE(Painel!$B$2,6,1),0))</f>
      </c>
      <c r="H4" s="19">
        <f>SUMIFS(Lançamentos!$G$2:$G$201,Lançamentos!$B$2:$B$201,$A4,Lançamentos!$E$2:$E$201,"Despesa",Lançamentos!$A$2:$A$201,"&gt;="&amp;DATE(Painel!$B$2,7,1),Lançamentos!$A$2:$A$201,"&lt;="&amp;EOMONTH(DATE(Painel!$B$2,7,1),0))</f>
      </c>
      <c r="I4" s="19">
        <f>SUMIFS(Lançamentos!$G$2:$G$201,Lançamentos!$B$2:$B$201,$A4,Lançamentos!$E$2:$E$201,"Despesa",Lançamentos!$A$2:$A$201,"&gt;="&amp;DATE(Painel!$B$2,8,1),Lançamentos!$A$2:$A$201,"&lt;="&amp;EOMONTH(DATE(Painel!$B$2,8,1),0))</f>
      </c>
      <c r="J4" s="19">
        <f>SUMIFS(Lançamentos!$G$2:$G$201,Lançamentos!$B$2:$B$201,$A4,Lançamentos!$E$2:$E$201,"Despesa",Lançamentos!$A$2:$A$201,"&gt;="&amp;DATE(Painel!$B$2,9,1),Lançamentos!$A$2:$A$201,"&lt;="&amp;EOMONTH(DATE(Painel!$B$2,9,1),0))</f>
      </c>
      <c r="K4" s="19">
        <f>SUMIFS(Lançamentos!$G$2:$G$201,Lançamentos!$B$2:$B$201,$A4,Lançamentos!$E$2:$E$201,"Despesa",Lançamentos!$A$2:$A$201,"&gt;="&amp;DATE(Painel!$B$2,10,1),Lançamentos!$A$2:$A$201,"&lt;="&amp;EOMONTH(DATE(Painel!$B$2,10,1),0))</f>
      </c>
      <c r="L4" s="19">
        <f>SUMIFS(Lançamentos!$G$2:$G$201,Lançamentos!$B$2:$B$201,$A4,Lançamentos!$E$2:$E$201,"Despesa",Lançamentos!$A$2:$A$201,"&gt;="&amp;DATE(Painel!$B$2,11,1),Lançamentos!$A$2:$A$201,"&lt;="&amp;EOMONTH(DATE(Painel!$B$2,11,1),0))</f>
      </c>
      <c r="M4" s="19">
        <f>SUMIFS(Lançamentos!$G$2:$G$201,Lançamentos!$B$2:$B$201,$A4,Lançamentos!$E$2:$E$201,"Despesa",Lançamentos!$A$2:$A$201,"&gt;="&amp;DATE(Painel!$B$2,12,1),Lançamentos!$A$2:$A$201,"&lt;="&amp;EOMONTH(DATE(Painel!$B$2,12,1),0))</f>
      </c>
      <c r="N4" s="20">
        <f>SUM(B4:M4)</f>
      </c>
    </row>
    <row r="5" spans="1:14" x14ac:dyDescent="0.25">
      <c r="A5" s="15" t="s">
        <v>10</v>
      </c>
      <c r="B5" s="19">
        <f>SUMIFS(Lançamentos!$G$2:$G$201,Lançamentos!$B$2:$B$201,$A5,Lançamentos!$E$2:$E$201,"Despesa",Lançamentos!$A$2:$A$201,"&gt;="&amp;DATE(Painel!$B$2,1,1),Lançamentos!$A$2:$A$201,"&lt;="&amp;EOMONTH(DATE(Painel!$B$2,1,1),0))</f>
      </c>
      <c r="C5" s="19">
        <f>SUMIFS(Lançamentos!$G$2:$G$201,Lançamentos!$B$2:$B$201,$A5,Lançamentos!$E$2:$E$201,"Despesa",Lançamentos!$A$2:$A$201,"&gt;="&amp;DATE(Painel!$B$2,2,1),Lançamentos!$A$2:$A$201,"&lt;="&amp;EOMONTH(DATE(Painel!$B$2,2,1),0))</f>
      </c>
      <c r="D5" s="19">
        <f>SUMIFS(Lançamentos!$G$2:$G$201,Lançamentos!$B$2:$B$201,$A5,Lançamentos!$E$2:$E$201,"Despesa",Lançamentos!$A$2:$A$201,"&gt;="&amp;DATE(Painel!$B$2,3,1),Lançamentos!$A$2:$A$201,"&lt;="&amp;EOMONTH(DATE(Painel!$B$2,3,1),0))</f>
      </c>
      <c r="E5" s="19">
        <f>SUMIFS(Lançamentos!$G$2:$G$201,Lançamentos!$B$2:$B$201,$A5,Lançamentos!$E$2:$E$201,"Despesa",Lançamentos!$A$2:$A$201,"&gt;="&amp;DATE(Painel!$B$2,4,1),Lançamentos!$A$2:$A$201,"&lt;="&amp;EOMONTH(DATE(Painel!$B$2,4,1),0))</f>
      </c>
      <c r="F5" s="19">
        <f>SUMIFS(Lançamentos!$G$2:$G$201,Lançamentos!$B$2:$B$201,$A5,Lançamentos!$E$2:$E$201,"Despesa",Lançamentos!$A$2:$A$201,"&gt;="&amp;DATE(Painel!$B$2,5,1),Lançamentos!$A$2:$A$201,"&lt;="&amp;EOMONTH(DATE(Painel!$B$2,5,1),0))</f>
      </c>
      <c r="G5" s="19">
        <f>SUMIFS(Lançamentos!$G$2:$G$201,Lançamentos!$B$2:$B$201,$A5,Lançamentos!$E$2:$E$201,"Despesa",Lançamentos!$A$2:$A$201,"&gt;="&amp;DATE(Painel!$B$2,6,1),Lançamentos!$A$2:$A$201,"&lt;="&amp;EOMONTH(DATE(Painel!$B$2,6,1),0))</f>
      </c>
      <c r="H5" s="19">
        <f>SUMIFS(Lançamentos!$G$2:$G$201,Lançamentos!$B$2:$B$201,$A5,Lançamentos!$E$2:$E$201,"Despesa",Lançamentos!$A$2:$A$201,"&gt;="&amp;DATE(Painel!$B$2,7,1),Lançamentos!$A$2:$A$201,"&lt;="&amp;EOMONTH(DATE(Painel!$B$2,7,1),0))</f>
      </c>
      <c r="I5" s="19">
        <f>SUMIFS(Lançamentos!$G$2:$G$201,Lançamentos!$B$2:$B$201,$A5,Lançamentos!$E$2:$E$201,"Despesa",Lançamentos!$A$2:$A$201,"&gt;="&amp;DATE(Painel!$B$2,8,1),Lançamentos!$A$2:$A$201,"&lt;="&amp;EOMONTH(DATE(Painel!$B$2,8,1),0))</f>
      </c>
      <c r="J5" s="19">
        <f>SUMIFS(Lançamentos!$G$2:$G$201,Lançamentos!$B$2:$B$201,$A5,Lançamentos!$E$2:$E$201,"Despesa",Lançamentos!$A$2:$A$201,"&gt;="&amp;DATE(Painel!$B$2,9,1),Lançamentos!$A$2:$A$201,"&lt;="&amp;EOMONTH(DATE(Painel!$B$2,9,1),0))</f>
      </c>
      <c r="K5" s="19">
        <f>SUMIFS(Lançamentos!$G$2:$G$201,Lançamentos!$B$2:$B$201,$A5,Lançamentos!$E$2:$E$201,"Despesa",Lançamentos!$A$2:$A$201,"&gt;="&amp;DATE(Painel!$B$2,10,1),Lançamentos!$A$2:$A$201,"&lt;="&amp;EOMONTH(DATE(Painel!$B$2,10,1),0))</f>
      </c>
      <c r="L5" s="19">
        <f>SUMIFS(Lançamentos!$G$2:$G$201,Lançamentos!$B$2:$B$201,$A5,Lançamentos!$E$2:$E$201,"Despesa",Lançamentos!$A$2:$A$201,"&gt;="&amp;DATE(Painel!$B$2,11,1),Lançamentos!$A$2:$A$201,"&lt;="&amp;EOMONTH(DATE(Painel!$B$2,11,1),0))</f>
      </c>
      <c r="M5" s="19">
        <f>SUMIFS(Lançamentos!$G$2:$G$201,Lançamentos!$B$2:$B$201,$A5,Lançamentos!$E$2:$E$201,"Despesa",Lançamentos!$A$2:$A$201,"&gt;="&amp;DATE(Painel!$B$2,12,1),Lançamentos!$A$2:$A$201,"&lt;="&amp;EOMONTH(DATE(Painel!$B$2,12,1),0))</f>
      </c>
      <c r="N5" s="20">
        <f>SUM(B5:M5)</f>
      </c>
    </row>
    <row r="6" spans="1:14" x14ac:dyDescent="0.25">
      <c r="A6" s="15" t="s">
        <v>11</v>
      </c>
      <c r="B6" s="19">
        <f>SUMIFS(Lançamentos!$G$2:$G$201,Lançamentos!$B$2:$B$201,$A6,Lançamentos!$E$2:$E$201,"Despesa",Lançamentos!$A$2:$A$201,"&gt;="&amp;DATE(Painel!$B$2,1,1),Lançamentos!$A$2:$A$201,"&lt;="&amp;EOMONTH(DATE(Painel!$B$2,1,1),0))</f>
      </c>
      <c r="C6" s="19">
        <f>SUMIFS(Lançamentos!$G$2:$G$201,Lançamentos!$B$2:$B$201,$A6,Lançamentos!$E$2:$E$201,"Despesa",Lançamentos!$A$2:$A$201,"&gt;="&amp;DATE(Painel!$B$2,2,1),Lançamentos!$A$2:$A$201,"&lt;="&amp;EOMONTH(DATE(Painel!$B$2,2,1),0))</f>
      </c>
      <c r="D6" s="19">
        <f>SUMIFS(Lançamentos!$G$2:$G$201,Lançamentos!$B$2:$B$201,$A6,Lançamentos!$E$2:$E$201,"Despesa",Lançamentos!$A$2:$A$201,"&gt;="&amp;DATE(Painel!$B$2,3,1),Lançamentos!$A$2:$A$201,"&lt;="&amp;EOMONTH(DATE(Painel!$B$2,3,1),0))</f>
      </c>
      <c r="E6" s="19">
        <f>SUMIFS(Lançamentos!$G$2:$G$201,Lançamentos!$B$2:$B$201,$A6,Lançamentos!$E$2:$E$201,"Despesa",Lançamentos!$A$2:$A$201,"&gt;="&amp;DATE(Painel!$B$2,4,1),Lançamentos!$A$2:$A$201,"&lt;="&amp;EOMONTH(DATE(Painel!$B$2,4,1),0))</f>
      </c>
      <c r="F6" s="19">
        <f>SUMIFS(Lançamentos!$G$2:$G$201,Lançamentos!$B$2:$B$201,$A6,Lançamentos!$E$2:$E$201,"Despesa",Lançamentos!$A$2:$A$201,"&gt;="&amp;DATE(Painel!$B$2,5,1),Lançamentos!$A$2:$A$201,"&lt;="&amp;EOMONTH(DATE(Painel!$B$2,5,1),0))</f>
      </c>
      <c r="G6" s="19">
        <f>SUMIFS(Lançamentos!$G$2:$G$201,Lançamentos!$B$2:$B$201,$A6,Lançamentos!$E$2:$E$201,"Despesa",Lançamentos!$A$2:$A$201,"&gt;="&amp;DATE(Painel!$B$2,6,1),Lançamentos!$A$2:$A$201,"&lt;="&amp;EOMONTH(DATE(Painel!$B$2,6,1),0))</f>
      </c>
      <c r="H6" s="19">
        <f>SUMIFS(Lançamentos!$G$2:$G$201,Lançamentos!$B$2:$B$201,$A6,Lançamentos!$E$2:$E$201,"Despesa",Lançamentos!$A$2:$A$201,"&gt;="&amp;DATE(Painel!$B$2,7,1),Lançamentos!$A$2:$A$201,"&lt;="&amp;EOMONTH(DATE(Painel!$B$2,7,1),0))</f>
      </c>
      <c r="I6" s="19">
        <f>SUMIFS(Lançamentos!$G$2:$G$201,Lançamentos!$B$2:$B$201,$A6,Lançamentos!$E$2:$E$201,"Despesa",Lançamentos!$A$2:$A$201,"&gt;="&amp;DATE(Painel!$B$2,8,1),Lançamentos!$A$2:$A$201,"&lt;="&amp;EOMONTH(DATE(Painel!$B$2,8,1),0))</f>
      </c>
      <c r="J6" s="19">
        <f>SUMIFS(Lançamentos!$G$2:$G$201,Lançamentos!$B$2:$B$201,$A6,Lançamentos!$E$2:$E$201,"Despesa",Lançamentos!$A$2:$A$201,"&gt;="&amp;DATE(Painel!$B$2,9,1),Lançamentos!$A$2:$A$201,"&lt;="&amp;EOMONTH(DATE(Painel!$B$2,9,1),0))</f>
      </c>
      <c r="K6" s="19">
        <f>SUMIFS(Lançamentos!$G$2:$G$201,Lançamentos!$B$2:$B$201,$A6,Lançamentos!$E$2:$E$201,"Despesa",Lançamentos!$A$2:$A$201,"&gt;="&amp;DATE(Painel!$B$2,10,1),Lançamentos!$A$2:$A$201,"&lt;="&amp;EOMONTH(DATE(Painel!$B$2,10,1),0))</f>
      </c>
      <c r="L6" s="19">
        <f>SUMIFS(Lançamentos!$G$2:$G$201,Lançamentos!$B$2:$B$201,$A6,Lançamentos!$E$2:$E$201,"Despesa",Lançamentos!$A$2:$A$201,"&gt;="&amp;DATE(Painel!$B$2,11,1),Lançamentos!$A$2:$A$201,"&lt;="&amp;EOMONTH(DATE(Painel!$B$2,11,1),0))</f>
      </c>
      <c r="M6" s="19">
        <f>SUMIFS(Lançamentos!$G$2:$G$201,Lançamentos!$B$2:$B$201,$A6,Lançamentos!$E$2:$E$201,"Despesa",Lançamentos!$A$2:$A$201,"&gt;="&amp;DATE(Painel!$B$2,12,1),Lançamentos!$A$2:$A$201,"&lt;="&amp;EOMONTH(DATE(Painel!$B$2,12,1),0))</f>
      </c>
      <c r="N6" s="20">
        <f>SUM(B6:M6)</f>
      </c>
    </row>
    <row r="7" spans="1:14" x14ac:dyDescent="0.25">
      <c r="A7" s="15" t="s">
        <v>12</v>
      </c>
      <c r="B7" s="19">
        <f>SUMIFS(Lançamentos!$G$2:$G$201,Lançamentos!$B$2:$B$201,$A7,Lançamentos!$E$2:$E$201,"Despesa",Lançamentos!$A$2:$A$201,"&gt;="&amp;DATE(Painel!$B$2,1,1),Lançamentos!$A$2:$A$201,"&lt;="&amp;EOMONTH(DATE(Painel!$B$2,1,1),0))</f>
      </c>
      <c r="C7" s="19">
        <f>SUMIFS(Lançamentos!$G$2:$G$201,Lançamentos!$B$2:$B$201,$A7,Lançamentos!$E$2:$E$201,"Despesa",Lançamentos!$A$2:$A$201,"&gt;="&amp;DATE(Painel!$B$2,2,1),Lançamentos!$A$2:$A$201,"&lt;="&amp;EOMONTH(DATE(Painel!$B$2,2,1),0))</f>
      </c>
      <c r="D7" s="19">
        <f>SUMIFS(Lançamentos!$G$2:$G$201,Lançamentos!$B$2:$B$201,$A7,Lançamentos!$E$2:$E$201,"Despesa",Lançamentos!$A$2:$A$201,"&gt;="&amp;DATE(Painel!$B$2,3,1),Lançamentos!$A$2:$A$201,"&lt;="&amp;EOMONTH(DATE(Painel!$B$2,3,1),0))</f>
      </c>
      <c r="E7" s="19">
        <f>SUMIFS(Lançamentos!$G$2:$G$201,Lançamentos!$B$2:$B$201,$A7,Lançamentos!$E$2:$E$201,"Despesa",Lançamentos!$A$2:$A$201,"&gt;="&amp;DATE(Painel!$B$2,4,1),Lançamentos!$A$2:$A$201,"&lt;="&amp;EOMONTH(DATE(Painel!$B$2,4,1),0))</f>
      </c>
      <c r="F7" s="19">
        <f>SUMIFS(Lançamentos!$G$2:$G$201,Lançamentos!$B$2:$B$201,$A7,Lançamentos!$E$2:$E$201,"Despesa",Lançamentos!$A$2:$A$201,"&gt;="&amp;DATE(Painel!$B$2,5,1),Lançamentos!$A$2:$A$201,"&lt;="&amp;EOMONTH(DATE(Painel!$B$2,5,1),0))</f>
      </c>
      <c r="G7" s="19">
        <f>SUMIFS(Lançamentos!$G$2:$G$201,Lançamentos!$B$2:$B$201,$A7,Lançamentos!$E$2:$E$201,"Despesa",Lançamentos!$A$2:$A$201,"&gt;="&amp;DATE(Painel!$B$2,6,1),Lançamentos!$A$2:$A$201,"&lt;="&amp;EOMONTH(DATE(Painel!$B$2,6,1),0))</f>
      </c>
      <c r="H7" s="19">
        <f>SUMIFS(Lançamentos!$G$2:$G$201,Lançamentos!$B$2:$B$201,$A7,Lançamentos!$E$2:$E$201,"Despesa",Lançamentos!$A$2:$A$201,"&gt;="&amp;DATE(Painel!$B$2,7,1),Lançamentos!$A$2:$A$201,"&lt;="&amp;EOMONTH(DATE(Painel!$B$2,7,1),0))</f>
      </c>
      <c r="I7" s="19">
        <f>SUMIFS(Lançamentos!$G$2:$G$201,Lançamentos!$B$2:$B$201,$A7,Lançamentos!$E$2:$E$201,"Despesa",Lançamentos!$A$2:$A$201,"&gt;="&amp;DATE(Painel!$B$2,8,1),Lançamentos!$A$2:$A$201,"&lt;="&amp;EOMONTH(DATE(Painel!$B$2,8,1),0))</f>
      </c>
      <c r="J7" s="19">
        <f>SUMIFS(Lançamentos!$G$2:$G$201,Lançamentos!$B$2:$B$201,$A7,Lançamentos!$E$2:$E$201,"Despesa",Lançamentos!$A$2:$A$201,"&gt;="&amp;DATE(Painel!$B$2,9,1),Lançamentos!$A$2:$A$201,"&lt;="&amp;EOMONTH(DATE(Painel!$B$2,9,1),0))</f>
      </c>
      <c r="K7" s="19">
        <f>SUMIFS(Lançamentos!$G$2:$G$201,Lançamentos!$B$2:$B$201,$A7,Lançamentos!$E$2:$E$201,"Despesa",Lançamentos!$A$2:$A$201,"&gt;="&amp;DATE(Painel!$B$2,10,1),Lançamentos!$A$2:$A$201,"&lt;="&amp;EOMONTH(DATE(Painel!$B$2,10,1),0))</f>
      </c>
      <c r="L7" s="19">
        <f>SUMIFS(Lançamentos!$G$2:$G$201,Lançamentos!$B$2:$B$201,$A7,Lançamentos!$E$2:$E$201,"Despesa",Lançamentos!$A$2:$A$201,"&gt;="&amp;DATE(Painel!$B$2,11,1),Lançamentos!$A$2:$A$201,"&lt;="&amp;EOMONTH(DATE(Painel!$B$2,11,1),0))</f>
      </c>
      <c r="M7" s="19">
        <f>SUMIFS(Lançamentos!$G$2:$G$201,Lançamentos!$B$2:$B$201,$A7,Lançamentos!$E$2:$E$201,"Despesa",Lançamentos!$A$2:$A$201,"&gt;="&amp;DATE(Painel!$B$2,12,1),Lançamentos!$A$2:$A$201,"&lt;="&amp;EOMONTH(DATE(Painel!$B$2,12,1),0))</f>
      </c>
      <c r="N7" s="20">
        <f>SUM(B7:M7)</f>
      </c>
    </row>
    <row r="8" spans="1:14" x14ac:dyDescent="0.25">
      <c r="A8" s="15" t="s">
        <v>13</v>
      </c>
      <c r="B8" s="19">
        <f>SUMIFS(Lançamentos!$G$2:$G$201,Lançamentos!$B$2:$B$201,$A8,Lançamentos!$E$2:$E$201,"Despesa",Lançamentos!$A$2:$A$201,"&gt;="&amp;DATE(Painel!$B$2,1,1),Lançamentos!$A$2:$A$201,"&lt;="&amp;EOMONTH(DATE(Painel!$B$2,1,1),0))</f>
      </c>
      <c r="C8" s="19">
        <f>SUMIFS(Lançamentos!$G$2:$G$201,Lançamentos!$B$2:$B$201,$A8,Lançamentos!$E$2:$E$201,"Despesa",Lançamentos!$A$2:$A$201,"&gt;="&amp;DATE(Painel!$B$2,2,1),Lançamentos!$A$2:$A$201,"&lt;="&amp;EOMONTH(DATE(Painel!$B$2,2,1),0))</f>
      </c>
      <c r="D8" s="19">
        <f>SUMIFS(Lançamentos!$G$2:$G$201,Lançamentos!$B$2:$B$201,$A8,Lançamentos!$E$2:$E$201,"Despesa",Lançamentos!$A$2:$A$201,"&gt;="&amp;DATE(Painel!$B$2,3,1),Lançamentos!$A$2:$A$201,"&lt;="&amp;EOMONTH(DATE(Painel!$B$2,3,1),0))</f>
      </c>
      <c r="E8" s="19">
        <f>SUMIFS(Lançamentos!$G$2:$G$201,Lançamentos!$B$2:$B$201,$A8,Lançamentos!$E$2:$E$201,"Despesa",Lançamentos!$A$2:$A$201,"&gt;="&amp;DATE(Painel!$B$2,4,1),Lançamentos!$A$2:$A$201,"&lt;="&amp;EOMONTH(DATE(Painel!$B$2,4,1),0))</f>
      </c>
      <c r="F8" s="19">
        <f>SUMIFS(Lançamentos!$G$2:$G$201,Lançamentos!$B$2:$B$201,$A8,Lançamentos!$E$2:$E$201,"Despesa",Lançamentos!$A$2:$A$201,"&gt;="&amp;DATE(Painel!$B$2,5,1),Lançamentos!$A$2:$A$201,"&lt;="&amp;EOMONTH(DATE(Painel!$B$2,5,1),0))</f>
      </c>
      <c r="G8" s="19">
        <f>SUMIFS(Lançamentos!$G$2:$G$201,Lançamentos!$B$2:$B$201,$A8,Lançamentos!$E$2:$E$201,"Despesa",Lançamentos!$A$2:$A$201,"&gt;="&amp;DATE(Painel!$B$2,6,1),Lançamentos!$A$2:$A$201,"&lt;="&amp;EOMONTH(DATE(Painel!$B$2,6,1),0))</f>
      </c>
      <c r="H8" s="19">
        <f>SUMIFS(Lançamentos!$G$2:$G$201,Lançamentos!$B$2:$B$201,$A8,Lançamentos!$E$2:$E$201,"Despesa",Lançamentos!$A$2:$A$201,"&gt;="&amp;DATE(Painel!$B$2,7,1),Lançamentos!$A$2:$A$201,"&lt;="&amp;EOMONTH(DATE(Painel!$B$2,7,1),0))</f>
      </c>
      <c r="I8" s="19">
        <f>SUMIFS(Lançamentos!$G$2:$G$201,Lançamentos!$B$2:$B$201,$A8,Lançamentos!$E$2:$E$201,"Despesa",Lançamentos!$A$2:$A$201,"&gt;="&amp;DATE(Painel!$B$2,8,1),Lançamentos!$A$2:$A$201,"&lt;="&amp;EOMONTH(DATE(Painel!$B$2,8,1),0))</f>
      </c>
      <c r="J8" s="19">
        <f>SUMIFS(Lançamentos!$G$2:$G$201,Lançamentos!$B$2:$B$201,$A8,Lançamentos!$E$2:$E$201,"Despesa",Lançamentos!$A$2:$A$201,"&gt;="&amp;DATE(Painel!$B$2,9,1),Lançamentos!$A$2:$A$201,"&lt;="&amp;EOMONTH(DATE(Painel!$B$2,9,1),0))</f>
      </c>
      <c r="K8" s="19">
        <f>SUMIFS(Lançamentos!$G$2:$G$201,Lançamentos!$B$2:$B$201,$A8,Lançamentos!$E$2:$E$201,"Despesa",Lançamentos!$A$2:$A$201,"&gt;="&amp;DATE(Painel!$B$2,10,1),Lançamentos!$A$2:$A$201,"&lt;="&amp;EOMONTH(DATE(Painel!$B$2,10,1),0))</f>
      </c>
      <c r="L8" s="19">
        <f>SUMIFS(Lançamentos!$G$2:$G$201,Lançamentos!$B$2:$B$201,$A8,Lançamentos!$E$2:$E$201,"Despesa",Lançamentos!$A$2:$A$201,"&gt;="&amp;DATE(Painel!$B$2,11,1),Lançamentos!$A$2:$A$201,"&lt;="&amp;EOMONTH(DATE(Painel!$B$2,11,1),0))</f>
      </c>
      <c r="M8" s="19">
        <f>SUMIFS(Lançamentos!$G$2:$G$201,Lançamentos!$B$2:$B$201,$A8,Lançamentos!$E$2:$E$201,"Despesa",Lançamentos!$A$2:$A$201,"&gt;="&amp;DATE(Painel!$B$2,12,1),Lançamentos!$A$2:$A$201,"&lt;="&amp;EOMONTH(DATE(Painel!$B$2,12,1),0))</f>
      </c>
      <c r="N8" s="20">
        <f>SUM(B8:M8)</f>
      </c>
    </row>
    <row r="9" spans="1:14" x14ac:dyDescent="0.25">
      <c r="A9" s="15" t="s">
        <v>14</v>
      </c>
      <c r="B9" s="19">
        <f>SUMIFS(Lançamentos!$G$2:$G$201,Lançamentos!$B$2:$B$201,$A9,Lançamentos!$E$2:$E$201,"Despesa",Lançamentos!$A$2:$A$201,"&gt;="&amp;DATE(Painel!$B$2,1,1),Lançamentos!$A$2:$A$201,"&lt;="&amp;EOMONTH(DATE(Painel!$B$2,1,1),0))</f>
      </c>
      <c r="C9" s="19">
        <f>SUMIFS(Lançamentos!$G$2:$G$201,Lançamentos!$B$2:$B$201,$A9,Lançamentos!$E$2:$E$201,"Despesa",Lançamentos!$A$2:$A$201,"&gt;="&amp;DATE(Painel!$B$2,2,1),Lançamentos!$A$2:$A$201,"&lt;="&amp;EOMONTH(DATE(Painel!$B$2,2,1),0))</f>
      </c>
      <c r="D9" s="19">
        <f>SUMIFS(Lançamentos!$G$2:$G$201,Lançamentos!$B$2:$B$201,$A9,Lançamentos!$E$2:$E$201,"Despesa",Lançamentos!$A$2:$A$201,"&gt;="&amp;DATE(Painel!$B$2,3,1),Lançamentos!$A$2:$A$201,"&lt;="&amp;EOMONTH(DATE(Painel!$B$2,3,1),0))</f>
      </c>
      <c r="E9" s="19">
        <f>SUMIFS(Lançamentos!$G$2:$G$201,Lançamentos!$B$2:$B$201,$A9,Lançamentos!$E$2:$E$201,"Despesa",Lançamentos!$A$2:$A$201,"&gt;="&amp;DATE(Painel!$B$2,4,1),Lançamentos!$A$2:$A$201,"&lt;="&amp;EOMONTH(DATE(Painel!$B$2,4,1),0))</f>
      </c>
      <c r="F9" s="19">
        <f>SUMIFS(Lançamentos!$G$2:$G$201,Lançamentos!$B$2:$B$201,$A9,Lançamentos!$E$2:$E$201,"Despesa",Lançamentos!$A$2:$A$201,"&gt;="&amp;DATE(Painel!$B$2,5,1),Lançamentos!$A$2:$A$201,"&lt;="&amp;EOMONTH(DATE(Painel!$B$2,5,1),0))</f>
      </c>
      <c r="G9" s="19">
        <f>SUMIFS(Lançamentos!$G$2:$G$201,Lançamentos!$B$2:$B$201,$A9,Lançamentos!$E$2:$E$201,"Despesa",Lançamentos!$A$2:$A$201,"&gt;="&amp;DATE(Painel!$B$2,6,1),Lançamentos!$A$2:$A$201,"&lt;="&amp;EOMONTH(DATE(Painel!$B$2,6,1),0))</f>
      </c>
      <c r="H9" s="19">
        <f>SUMIFS(Lançamentos!$G$2:$G$201,Lançamentos!$B$2:$B$201,$A9,Lançamentos!$E$2:$E$201,"Despesa",Lançamentos!$A$2:$A$201,"&gt;="&amp;DATE(Painel!$B$2,7,1),Lançamentos!$A$2:$A$201,"&lt;="&amp;EOMONTH(DATE(Painel!$B$2,7,1),0))</f>
      </c>
      <c r="I9" s="19">
        <f>SUMIFS(Lançamentos!$G$2:$G$201,Lançamentos!$B$2:$B$201,$A9,Lançamentos!$E$2:$E$201,"Despesa",Lançamentos!$A$2:$A$201,"&gt;="&amp;DATE(Painel!$B$2,8,1),Lançamentos!$A$2:$A$201,"&lt;="&amp;EOMONTH(DATE(Painel!$B$2,8,1),0))</f>
      </c>
      <c r="J9" s="19">
        <f>SUMIFS(Lançamentos!$G$2:$G$201,Lançamentos!$B$2:$B$201,$A9,Lançamentos!$E$2:$E$201,"Despesa",Lançamentos!$A$2:$A$201,"&gt;="&amp;DATE(Painel!$B$2,9,1),Lançamentos!$A$2:$A$201,"&lt;="&amp;EOMONTH(DATE(Painel!$B$2,9,1),0))</f>
      </c>
      <c r="K9" s="19">
        <f>SUMIFS(Lançamentos!$G$2:$G$201,Lançamentos!$B$2:$B$201,$A9,Lançamentos!$E$2:$E$201,"Despesa",Lançamentos!$A$2:$A$201,"&gt;="&amp;DATE(Painel!$B$2,10,1),Lançamentos!$A$2:$A$201,"&lt;="&amp;EOMONTH(DATE(Painel!$B$2,10,1),0))</f>
      </c>
      <c r="L9" s="19">
        <f>SUMIFS(Lançamentos!$G$2:$G$201,Lançamentos!$B$2:$B$201,$A9,Lançamentos!$E$2:$E$201,"Despesa",Lançamentos!$A$2:$A$201,"&gt;="&amp;DATE(Painel!$B$2,11,1),Lançamentos!$A$2:$A$201,"&lt;="&amp;EOMONTH(DATE(Painel!$B$2,11,1),0))</f>
      </c>
      <c r="M9" s="19">
        <f>SUMIFS(Lançamentos!$G$2:$G$201,Lançamentos!$B$2:$B$201,$A9,Lançamentos!$E$2:$E$201,"Despesa",Lançamentos!$A$2:$A$201,"&gt;="&amp;DATE(Painel!$B$2,12,1),Lançamentos!$A$2:$A$201,"&lt;="&amp;EOMONTH(DATE(Painel!$B$2,12,1),0))</f>
      </c>
      <c r="N9" s="20">
        <f>SUM(B9:M9)</f>
      </c>
    </row>
    <row r="10" spans="1:14" x14ac:dyDescent="0.25">
      <c r="A10" s="15" t="s">
        <v>15</v>
      </c>
      <c r="B10" s="19">
        <f>SUMIFS(Lançamentos!$G$2:$G$201,Lançamentos!$B$2:$B$201,$A10,Lançamentos!$E$2:$E$201,"Despesa",Lançamentos!$A$2:$A$201,"&gt;="&amp;DATE(Painel!$B$2,1,1),Lançamentos!$A$2:$A$201,"&lt;="&amp;EOMONTH(DATE(Painel!$B$2,1,1),0))</f>
      </c>
      <c r="C10" s="19">
        <f>SUMIFS(Lançamentos!$G$2:$G$201,Lançamentos!$B$2:$B$201,$A10,Lançamentos!$E$2:$E$201,"Despesa",Lançamentos!$A$2:$A$201,"&gt;="&amp;DATE(Painel!$B$2,2,1),Lançamentos!$A$2:$A$201,"&lt;="&amp;EOMONTH(DATE(Painel!$B$2,2,1),0))</f>
      </c>
      <c r="D10" s="19">
        <f>SUMIFS(Lançamentos!$G$2:$G$201,Lançamentos!$B$2:$B$201,$A10,Lançamentos!$E$2:$E$201,"Despesa",Lançamentos!$A$2:$A$201,"&gt;="&amp;DATE(Painel!$B$2,3,1),Lançamentos!$A$2:$A$201,"&lt;="&amp;EOMONTH(DATE(Painel!$B$2,3,1),0))</f>
      </c>
      <c r="E10" s="19">
        <f>SUMIFS(Lançamentos!$G$2:$G$201,Lançamentos!$B$2:$B$201,$A10,Lançamentos!$E$2:$E$201,"Despesa",Lançamentos!$A$2:$A$201,"&gt;="&amp;DATE(Painel!$B$2,4,1),Lançamentos!$A$2:$A$201,"&lt;="&amp;EOMONTH(DATE(Painel!$B$2,4,1),0))</f>
      </c>
      <c r="F10" s="19">
        <f>SUMIFS(Lançamentos!$G$2:$G$201,Lançamentos!$B$2:$B$201,$A10,Lançamentos!$E$2:$E$201,"Despesa",Lançamentos!$A$2:$A$201,"&gt;="&amp;DATE(Painel!$B$2,5,1),Lançamentos!$A$2:$A$201,"&lt;="&amp;EOMONTH(DATE(Painel!$B$2,5,1),0))</f>
      </c>
      <c r="G10" s="19">
        <f>SUMIFS(Lançamentos!$G$2:$G$201,Lançamentos!$B$2:$B$201,$A10,Lançamentos!$E$2:$E$201,"Despesa",Lançamentos!$A$2:$A$201,"&gt;="&amp;DATE(Painel!$B$2,6,1),Lançamentos!$A$2:$A$201,"&lt;="&amp;EOMONTH(DATE(Painel!$B$2,6,1),0))</f>
      </c>
      <c r="H10" s="19">
        <f>SUMIFS(Lançamentos!$G$2:$G$201,Lançamentos!$B$2:$B$201,$A10,Lançamentos!$E$2:$E$201,"Despesa",Lançamentos!$A$2:$A$201,"&gt;="&amp;DATE(Painel!$B$2,7,1),Lançamentos!$A$2:$A$201,"&lt;="&amp;EOMONTH(DATE(Painel!$B$2,7,1),0))</f>
      </c>
      <c r="I10" s="19">
        <f>SUMIFS(Lançamentos!$G$2:$G$201,Lançamentos!$B$2:$B$201,$A10,Lançamentos!$E$2:$E$201,"Despesa",Lançamentos!$A$2:$A$201,"&gt;="&amp;DATE(Painel!$B$2,8,1),Lançamentos!$A$2:$A$201,"&lt;="&amp;EOMONTH(DATE(Painel!$B$2,8,1),0))</f>
      </c>
      <c r="J10" s="19">
        <f>SUMIFS(Lançamentos!$G$2:$G$201,Lançamentos!$B$2:$B$201,$A10,Lançamentos!$E$2:$E$201,"Despesa",Lançamentos!$A$2:$A$201,"&gt;="&amp;DATE(Painel!$B$2,9,1),Lançamentos!$A$2:$A$201,"&lt;="&amp;EOMONTH(DATE(Painel!$B$2,9,1),0))</f>
      </c>
      <c r="K10" s="19">
        <f>SUMIFS(Lançamentos!$G$2:$G$201,Lançamentos!$B$2:$B$201,$A10,Lançamentos!$E$2:$E$201,"Despesa",Lançamentos!$A$2:$A$201,"&gt;="&amp;DATE(Painel!$B$2,10,1),Lançamentos!$A$2:$A$201,"&lt;="&amp;EOMONTH(DATE(Painel!$B$2,10,1),0))</f>
      </c>
      <c r="L10" s="19">
        <f>SUMIFS(Lançamentos!$G$2:$G$201,Lançamentos!$B$2:$B$201,$A10,Lançamentos!$E$2:$E$201,"Despesa",Lançamentos!$A$2:$A$201,"&gt;="&amp;DATE(Painel!$B$2,11,1),Lançamentos!$A$2:$A$201,"&lt;="&amp;EOMONTH(DATE(Painel!$B$2,11,1),0))</f>
      </c>
      <c r="M10" s="19">
        <f>SUMIFS(Lançamentos!$G$2:$G$201,Lançamentos!$B$2:$B$201,$A10,Lançamentos!$E$2:$E$201,"Despesa",Lançamentos!$A$2:$A$201,"&gt;="&amp;DATE(Painel!$B$2,12,1),Lançamentos!$A$2:$A$201,"&lt;="&amp;EOMONTH(DATE(Painel!$B$2,12,1),0))</f>
      </c>
      <c r="N10" s="20">
        <f>SUM(B10:M10)</f>
      </c>
    </row>
    <row r="11" spans="1:14" x14ac:dyDescent="0.25">
      <c r="A11" s="15" t="s">
        <v>16</v>
      </c>
      <c r="B11" s="19">
        <f>SUMIFS(Lançamentos!$G$2:$G$201,Lançamentos!$B$2:$B$201,$A11,Lançamentos!$E$2:$E$201,"Despesa",Lançamentos!$A$2:$A$201,"&gt;="&amp;DATE(Painel!$B$2,1,1),Lançamentos!$A$2:$A$201,"&lt;="&amp;EOMONTH(DATE(Painel!$B$2,1,1),0))</f>
      </c>
      <c r="C11" s="19">
        <f>SUMIFS(Lançamentos!$G$2:$G$201,Lançamentos!$B$2:$B$201,$A11,Lançamentos!$E$2:$E$201,"Despesa",Lançamentos!$A$2:$A$201,"&gt;="&amp;DATE(Painel!$B$2,2,1),Lançamentos!$A$2:$A$201,"&lt;="&amp;EOMONTH(DATE(Painel!$B$2,2,1),0))</f>
      </c>
      <c r="D11" s="19">
        <f>SUMIFS(Lançamentos!$G$2:$G$201,Lançamentos!$B$2:$B$201,$A11,Lançamentos!$E$2:$E$201,"Despesa",Lançamentos!$A$2:$A$201,"&gt;="&amp;DATE(Painel!$B$2,3,1),Lançamentos!$A$2:$A$201,"&lt;="&amp;EOMONTH(DATE(Painel!$B$2,3,1),0))</f>
      </c>
      <c r="E11" s="19">
        <f>SUMIFS(Lançamentos!$G$2:$G$201,Lançamentos!$B$2:$B$201,$A11,Lançamentos!$E$2:$E$201,"Despesa",Lançamentos!$A$2:$A$201,"&gt;="&amp;DATE(Painel!$B$2,4,1),Lançamentos!$A$2:$A$201,"&lt;="&amp;EOMONTH(DATE(Painel!$B$2,4,1),0))</f>
      </c>
      <c r="F11" s="19">
        <f>SUMIFS(Lançamentos!$G$2:$G$201,Lançamentos!$B$2:$B$201,$A11,Lançamentos!$E$2:$E$201,"Despesa",Lançamentos!$A$2:$A$201,"&gt;="&amp;DATE(Painel!$B$2,5,1),Lançamentos!$A$2:$A$201,"&lt;="&amp;EOMONTH(DATE(Painel!$B$2,5,1),0))</f>
      </c>
      <c r="G11" s="19">
        <f>SUMIFS(Lançamentos!$G$2:$G$201,Lançamentos!$B$2:$B$201,$A11,Lançamentos!$E$2:$E$201,"Despesa",Lançamentos!$A$2:$A$201,"&gt;="&amp;DATE(Painel!$B$2,6,1),Lançamentos!$A$2:$A$201,"&lt;="&amp;EOMONTH(DATE(Painel!$B$2,6,1),0))</f>
      </c>
      <c r="H11" s="19">
        <f>SUMIFS(Lançamentos!$G$2:$G$201,Lançamentos!$B$2:$B$201,$A11,Lançamentos!$E$2:$E$201,"Despesa",Lançamentos!$A$2:$A$201,"&gt;="&amp;DATE(Painel!$B$2,7,1),Lançamentos!$A$2:$A$201,"&lt;="&amp;EOMONTH(DATE(Painel!$B$2,7,1),0))</f>
      </c>
      <c r="I11" s="19">
        <f>SUMIFS(Lançamentos!$G$2:$G$201,Lançamentos!$B$2:$B$201,$A11,Lançamentos!$E$2:$E$201,"Despesa",Lançamentos!$A$2:$A$201,"&gt;="&amp;DATE(Painel!$B$2,8,1),Lançamentos!$A$2:$A$201,"&lt;="&amp;EOMONTH(DATE(Painel!$B$2,8,1),0))</f>
      </c>
      <c r="J11" s="19">
        <f>SUMIFS(Lançamentos!$G$2:$G$201,Lançamentos!$B$2:$B$201,$A11,Lançamentos!$E$2:$E$201,"Despesa",Lançamentos!$A$2:$A$201,"&gt;="&amp;DATE(Painel!$B$2,9,1),Lançamentos!$A$2:$A$201,"&lt;="&amp;EOMONTH(DATE(Painel!$B$2,9,1),0))</f>
      </c>
      <c r="K11" s="19">
        <f>SUMIFS(Lançamentos!$G$2:$G$201,Lançamentos!$B$2:$B$201,$A11,Lançamentos!$E$2:$E$201,"Despesa",Lançamentos!$A$2:$A$201,"&gt;="&amp;DATE(Painel!$B$2,10,1),Lançamentos!$A$2:$A$201,"&lt;="&amp;EOMONTH(DATE(Painel!$B$2,10,1),0))</f>
      </c>
      <c r="L11" s="19">
        <f>SUMIFS(Lançamentos!$G$2:$G$201,Lançamentos!$B$2:$B$201,$A11,Lançamentos!$E$2:$E$201,"Despesa",Lançamentos!$A$2:$A$201,"&gt;="&amp;DATE(Painel!$B$2,11,1),Lançamentos!$A$2:$A$201,"&lt;="&amp;EOMONTH(DATE(Painel!$B$2,11,1),0))</f>
      </c>
      <c r="M11" s="19">
        <f>SUMIFS(Lançamentos!$G$2:$G$201,Lançamentos!$B$2:$B$201,$A11,Lançamentos!$E$2:$E$201,"Despesa",Lançamentos!$A$2:$A$201,"&gt;="&amp;DATE(Painel!$B$2,12,1),Lançamentos!$A$2:$A$201,"&lt;="&amp;EOMONTH(DATE(Painel!$B$2,12,1),0))</f>
      </c>
      <c r="N11" s="20">
        <f>SUM(B11:M11)</f>
      </c>
    </row>
    <row r="12" spans="1:14" x14ac:dyDescent="0.25">
      <c r="A12" s="2" t="s">
        <v>43</v>
      </c>
      <c r="B12" s="21">
        <f>SUM(B3:B11)</f>
      </c>
      <c r="C12" s="21">
        <f>SUM(C3:C11)</f>
      </c>
      <c r="D12" s="21">
        <f>SUM(D3:D11)</f>
      </c>
      <c r="E12" s="21">
        <f>SUM(E3:E11)</f>
      </c>
      <c r="F12" s="21">
        <f>SUM(F3:F11)</f>
      </c>
      <c r="G12" s="21">
        <f>SUM(G3:G11)</f>
      </c>
      <c r="H12" s="21">
        <f>SUM(H3:H11)</f>
      </c>
      <c r="I12" s="21">
        <f>SUM(I3:I11)</f>
      </c>
      <c r="J12" s="21">
        <f>SUM(J3:J11)</f>
      </c>
      <c r="K12" s="21">
        <f>SUM(K3:K11)</f>
      </c>
      <c r="L12" s="21">
        <f>SUM(L3:L11)</f>
      </c>
      <c r="M12" s="21">
        <f>SUM(M3:M11)</f>
      </c>
      <c r="N12" s="21">
        <f>SUM(N3:N11)</f>
      </c>
    </row>
  </sheetData>
  <mergeCells count="1">
    <mergeCell ref="A1:N1"/>
  </mergeCells>
  <conditionalFormatting sqref="N3:N11">
    <cfRule type="dataBar" priority="1">
      <dataBar>
        <cfvo type="min"/>
        <cfvo type="max"/>
        <color rgb="FF5B7CFA"/>
      </dataBar>
      <extLst>
        <ext xmlns:x14="http://schemas.microsoft.com/office/spreadsheetml/2009/9/main" uri="{B025F937-C7B1-47D3-B67F-A62EFF666E3E}">
          <x14:id/>
        </ext>
      </extLst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3" width="14" customWidth="1"/>
    <col min="4" max="4" width="16" customWidth="1"/>
    <col min="5" max="5" width="14" customWidth="1"/>
    <col min="6" max="6" width="12" customWidth="1"/>
  </cols>
  <sheetData>
    <row r="1" spans="1:6" x14ac:dyDescent="0.25">
      <c r="A1" s="18" t="s">
        <v>44</v>
      </c>
      <c r="B1" s="18"/>
      <c r="C1" s="18"/>
      <c r="D1" s="18"/>
      <c r="E1" s="18"/>
      <c r="F1" s="18"/>
    </row>
    <row r="2" spans="1:9" x14ac:dyDescent="0.25">
      <c r="A2" s="13" t="s">
        <v>45</v>
      </c>
      <c r="B2" s="13" t="s">
        <v>46</v>
      </c>
      <c r="C2" s="13" t="s">
        <v>47</v>
      </c>
      <c r="D2" s="13" t="s">
        <v>48</v>
      </c>
      <c r="E2" s="13" t="s">
        <v>49</v>
      </c>
      <c r="F2" s="13" t="s">
        <v>50</v>
      </c>
      <c r="H2" s="2" t="s">
        <v>51</v>
      </c>
      <c r="I2" s="22">
        <v>500</v>
      </c>
    </row>
    <row r="3" spans="1:6" x14ac:dyDescent="0.25">
      <c r="A3" s="15" t="s">
        <v>31</v>
      </c>
      <c r="B3" s="16">
        <f>SUMIFS(Lançamentos!$G$2:$G$201,Lançamentos!$E$2:$E$201,"Receita",Lançamentos!$A$2:$A$201,"&gt;="&amp;DATE(Painel!$B$2,1,1),Lançamentos!$A$2:$A$201,"&lt;="&amp;EOMONTH(DATE(Painel!$B$2,1,1),0))</f>
      </c>
      <c r="C3" s="16">
        <f>SUMIFS(Lançamentos!$G$2:$G$201,Lançamentos!$E$2:$E$201,"Despesa",Lançamentos!$A$2:$A$201,"&gt;="&amp;DATE(Painel!$B$2,1,1),Lançamentos!$A$2:$A$201,"&lt;="&amp;EOMONTH(DATE(Painel!$B$2,1,1),0))</f>
      </c>
      <c r="D3" s="16">
        <f>B3-C3</f>
      </c>
      <c r="E3" s="16">
        <f>$I$2</f>
      </c>
      <c r="F3" s="17">
        <f>IFERROR(D3/E3,0)</f>
      </c>
    </row>
    <row r="4" spans="1:6" x14ac:dyDescent="0.25">
      <c r="A4" s="15" t="s">
        <v>32</v>
      </c>
      <c r="B4" s="16">
        <f>SUMIFS(Lançamentos!$G$2:$G$201,Lançamentos!$E$2:$E$201,"Receita",Lançamentos!$A$2:$A$201,"&gt;="&amp;DATE(Painel!$B$2,2,1),Lançamentos!$A$2:$A$201,"&lt;="&amp;EOMONTH(DATE(Painel!$B$2,2,1),0))</f>
      </c>
      <c r="C4" s="16">
        <f>SUMIFS(Lançamentos!$G$2:$G$201,Lançamentos!$E$2:$E$201,"Despesa",Lançamentos!$A$2:$A$201,"&gt;="&amp;DATE(Painel!$B$2,2,1),Lançamentos!$A$2:$A$201,"&lt;="&amp;EOMONTH(DATE(Painel!$B$2,2,1),0))</f>
      </c>
      <c r="D4" s="16">
        <f>B4-C4</f>
      </c>
      <c r="E4" s="16">
        <f>$I$2</f>
      </c>
      <c r="F4" s="17">
        <f>IFERROR(D4/E4,0)</f>
      </c>
    </row>
    <row r="5" spans="1:6" x14ac:dyDescent="0.25">
      <c r="A5" s="15" t="s">
        <v>33</v>
      </c>
      <c r="B5" s="16">
        <f>SUMIFS(Lançamentos!$G$2:$G$201,Lançamentos!$E$2:$E$201,"Receita",Lançamentos!$A$2:$A$201,"&gt;="&amp;DATE(Painel!$B$2,3,1),Lançamentos!$A$2:$A$201,"&lt;="&amp;EOMONTH(DATE(Painel!$B$2,3,1),0))</f>
      </c>
      <c r="C5" s="16">
        <f>SUMIFS(Lançamentos!$G$2:$G$201,Lançamentos!$E$2:$E$201,"Despesa",Lançamentos!$A$2:$A$201,"&gt;="&amp;DATE(Painel!$B$2,3,1),Lançamentos!$A$2:$A$201,"&lt;="&amp;EOMONTH(DATE(Painel!$B$2,3,1),0))</f>
      </c>
      <c r="D5" s="16">
        <f>B5-C5</f>
      </c>
      <c r="E5" s="16">
        <f>$I$2</f>
      </c>
      <c r="F5" s="17">
        <f>IFERROR(D5/E5,0)</f>
      </c>
    </row>
    <row r="6" spans="1:6" x14ac:dyDescent="0.25">
      <c r="A6" s="15" t="s">
        <v>34</v>
      </c>
      <c r="B6" s="16">
        <f>SUMIFS(Lançamentos!$G$2:$G$201,Lançamentos!$E$2:$E$201,"Receita",Lançamentos!$A$2:$A$201,"&gt;="&amp;DATE(Painel!$B$2,4,1),Lançamentos!$A$2:$A$201,"&lt;="&amp;EOMONTH(DATE(Painel!$B$2,4,1),0))</f>
      </c>
      <c r="C6" s="16">
        <f>SUMIFS(Lançamentos!$G$2:$G$201,Lançamentos!$E$2:$E$201,"Despesa",Lançamentos!$A$2:$A$201,"&gt;="&amp;DATE(Painel!$B$2,4,1),Lançamentos!$A$2:$A$201,"&lt;="&amp;EOMONTH(DATE(Painel!$B$2,4,1),0))</f>
      </c>
      <c r="D6" s="16">
        <f>B6-C6</f>
      </c>
      <c r="E6" s="16">
        <f>$I$2</f>
      </c>
      <c r="F6" s="17">
        <f>IFERROR(D6/E6,0)</f>
      </c>
    </row>
    <row r="7" spans="1:6" x14ac:dyDescent="0.25">
      <c r="A7" s="15" t="s">
        <v>35</v>
      </c>
      <c r="B7" s="16">
        <f>SUMIFS(Lançamentos!$G$2:$G$201,Lançamentos!$E$2:$E$201,"Receita",Lançamentos!$A$2:$A$201,"&gt;="&amp;DATE(Painel!$B$2,5,1),Lançamentos!$A$2:$A$201,"&lt;="&amp;EOMONTH(DATE(Painel!$B$2,5,1),0))</f>
      </c>
      <c r="C7" s="16">
        <f>SUMIFS(Lançamentos!$G$2:$G$201,Lançamentos!$E$2:$E$201,"Despesa",Lançamentos!$A$2:$A$201,"&gt;="&amp;DATE(Painel!$B$2,5,1),Lançamentos!$A$2:$A$201,"&lt;="&amp;EOMONTH(DATE(Painel!$B$2,5,1),0))</f>
      </c>
      <c r="D7" s="16">
        <f>B7-C7</f>
      </c>
      <c r="E7" s="16">
        <f>$I$2</f>
      </c>
      <c r="F7" s="17">
        <f>IFERROR(D7/E7,0)</f>
      </c>
    </row>
    <row r="8" spans="1:6" x14ac:dyDescent="0.25">
      <c r="A8" s="15" t="s">
        <v>36</v>
      </c>
      <c r="B8" s="16">
        <f>SUMIFS(Lançamentos!$G$2:$G$201,Lançamentos!$E$2:$E$201,"Receita",Lançamentos!$A$2:$A$201,"&gt;="&amp;DATE(Painel!$B$2,6,1),Lançamentos!$A$2:$A$201,"&lt;="&amp;EOMONTH(DATE(Painel!$B$2,6,1),0))</f>
      </c>
      <c r="C8" s="16">
        <f>SUMIFS(Lançamentos!$G$2:$G$201,Lançamentos!$E$2:$E$201,"Despesa",Lançamentos!$A$2:$A$201,"&gt;="&amp;DATE(Painel!$B$2,6,1),Lançamentos!$A$2:$A$201,"&lt;="&amp;EOMONTH(DATE(Painel!$B$2,6,1),0))</f>
      </c>
      <c r="D8" s="16">
        <f>B8-C8</f>
      </c>
      <c r="E8" s="16">
        <f>$I$2</f>
      </c>
      <c r="F8" s="17">
        <f>IFERROR(D8/E8,0)</f>
      </c>
    </row>
    <row r="9" spans="1:6" x14ac:dyDescent="0.25">
      <c r="A9" s="15" t="s">
        <v>37</v>
      </c>
      <c r="B9" s="16">
        <f>SUMIFS(Lançamentos!$G$2:$G$201,Lançamentos!$E$2:$E$201,"Receita",Lançamentos!$A$2:$A$201,"&gt;="&amp;DATE(Painel!$B$2,7,1),Lançamentos!$A$2:$A$201,"&lt;="&amp;EOMONTH(DATE(Painel!$B$2,7,1),0))</f>
      </c>
      <c r="C9" s="16">
        <f>SUMIFS(Lançamentos!$G$2:$G$201,Lançamentos!$E$2:$E$201,"Despesa",Lançamentos!$A$2:$A$201,"&gt;="&amp;DATE(Painel!$B$2,7,1),Lançamentos!$A$2:$A$201,"&lt;="&amp;EOMONTH(DATE(Painel!$B$2,7,1),0))</f>
      </c>
      <c r="D9" s="16">
        <f>B9-C9</f>
      </c>
      <c r="E9" s="16">
        <f>$I$2</f>
      </c>
      <c r="F9" s="17">
        <f>IFERROR(D9/E9,0)</f>
      </c>
    </row>
    <row r="10" spans="1:6" x14ac:dyDescent="0.25">
      <c r="A10" s="15" t="s">
        <v>38</v>
      </c>
      <c r="B10" s="16">
        <f>SUMIFS(Lançamentos!$G$2:$G$201,Lançamentos!$E$2:$E$201,"Receita",Lançamentos!$A$2:$A$201,"&gt;="&amp;DATE(Painel!$B$2,8,1),Lançamentos!$A$2:$A$201,"&lt;="&amp;EOMONTH(DATE(Painel!$B$2,8,1),0))</f>
      </c>
      <c r="C10" s="16">
        <f>SUMIFS(Lançamentos!$G$2:$G$201,Lançamentos!$E$2:$E$201,"Despesa",Lançamentos!$A$2:$A$201,"&gt;="&amp;DATE(Painel!$B$2,8,1),Lançamentos!$A$2:$A$201,"&lt;="&amp;EOMONTH(DATE(Painel!$B$2,8,1),0))</f>
      </c>
      <c r="D10" s="16">
        <f>B10-C10</f>
      </c>
      <c r="E10" s="16">
        <f>$I$2</f>
      </c>
      <c r="F10" s="17">
        <f>IFERROR(D10/E10,0)</f>
      </c>
    </row>
    <row r="11" spans="1:6" x14ac:dyDescent="0.25">
      <c r="A11" s="15" t="s">
        <v>39</v>
      </c>
      <c r="B11" s="16">
        <f>SUMIFS(Lançamentos!$G$2:$G$201,Lançamentos!$E$2:$E$201,"Receita",Lançamentos!$A$2:$A$201,"&gt;="&amp;DATE(Painel!$B$2,9,1),Lançamentos!$A$2:$A$201,"&lt;="&amp;EOMONTH(DATE(Painel!$B$2,9,1),0))</f>
      </c>
      <c r="C11" s="16">
        <f>SUMIFS(Lançamentos!$G$2:$G$201,Lançamentos!$E$2:$E$201,"Despesa",Lançamentos!$A$2:$A$201,"&gt;="&amp;DATE(Painel!$B$2,9,1),Lançamentos!$A$2:$A$201,"&lt;="&amp;EOMONTH(DATE(Painel!$B$2,9,1),0))</f>
      </c>
      <c r="D11" s="16">
        <f>B11-C11</f>
      </c>
      <c r="E11" s="16">
        <f>$I$2</f>
      </c>
      <c r="F11" s="17">
        <f>IFERROR(D11/E11,0)</f>
      </c>
    </row>
    <row r="12" spans="1:6" x14ac:dyDescent="0.25">
      <c r="A12" s="15" t="s">
        <v>40</v>
      </c>
      <c r="B12" s="16">
        <f>SUMIFS(Lançamentos!$G$2:$G$201,Lançamentos!$E$2:$E$201,"Receita",Lançamentos!$A$2:$A$201,"&gt;="&amp;DATE(Painel!$B$2,10,1),Lançamentos!$A$2:$A$201,"&lt;="&amp;EOMONTH(DATE(Painel!$B$2,10,1),0))</f>
      </c>
      <c r="C12" s="16">
        <f>SUMIFS(Lançamentos!$G$2:$G$201,Lançamentos!$E$2:$E$201,"Despesa",Lançamentos!$A$2:$A$201,"&gt;="&amp;DATE(Painel!$B$2,10,1),Lançamentos!$A$2:$A$201,"&lt;="&amp;EOMONTH(DATE(Painel!$B$2,10,1),0))</f>
      </c>
      <c r="D12" s="16">
        <f>B12-C12</f>
      </c>
      <c r="E12" s="16">
        <f>$I$2</f>
      </c>
      <c r="F12" s="17">
        <f>IFERROR(D12/E12,0)</f>
      </c>
    </row>
    <row r="13" spans="1:6" x14ac:dyDescent="0.25">
      <c r="A13" s="15" t="s">
        <v>41</v>
      </c>
      <c r="B13" s="16">
        <f>SUMIFS(Lançamentos!$G$2:$G$201,Lançamentos!$E$2:$E$201,"Receita",Lançamentos!$A$2:$A$201,"&gt;="&amp;DATE(Painel!$B$2,11,1),Lançamentos!$A$2:$A$201,"&lt;="&amp;EOMONTH(DATE(Painel!$B$2,11,1),0))</f>
      </c>
      <c r="C13" s="16">
        <f>SUMIFS(Lançamentos!$G$2:$G$201,Lançamentos!$E$2:$E$201,"Despesa",Lançamentos!$A$2:$A$201,"&gt;="&amp;DATE(Painel!$B$2,11,1),Lançamentos!$A$2:$A$201,"&lt;="&amp;EOMONTH(DATE(Painel!$B$2,11,1),0))</f>
      </c>
      <c r="D13" s="16">
        <f>B13-C13</f>
      </c>
      <c r="E13" s="16">
        <f>$I$2</f>
      </c>
      <c r="F13" s="17">
        <f>IFERROR(D13/E13,0)</f>
      </c>
    </row>
    <row r="14" spans="1:6" x14ac:dyDescent="0.25">
      <c r="A14" s="15" t="s">
        <v>42</v>
      </c>
      <c r="B14" s="16">
        <f>SUMIFS(Lançamentos!$G$2:$G$201,Lançamentos!$E$2:$E$201,"Receita",Lançamentos!$A$2:$A$201,"&gt;="&amp;DATE(Painel!$B$2,12,1),Lançamentos!$A$2:$A$201,"&lt;="&amp;EOMONTH(DATE(Painel!$B$2,12,1),0))</f>
      </c>
      <c r="C14" s="16">
        <f>SUMIFS(Lançamentos!$G$2:$G$201,Lançamentos!$E$2:$E$201,"Despesa",Lançamentos!$A$2:$A$201,"&gt;="&amp;DATE(Painel!$B$2,12,1),Lançamentos!$A$2:$A$201,"&lt;="&amp;EOMONTH(DATE(Painel!$B$2,12,1),0))</f>
      </c>
      <c r="D14" s="16">
        <f>B14-C14</f>
      </c>
      <c r="E14" s="16">
        <f>$I$2</f>
      </c>
      <c r="F14" s="17">
        <f>IFERROR(D14/E14,0)</f>
      </c>
    </row>
  </sheetData>
  <mergeCells count="1">
    <mergeCell ref="A1:F1"/>
  </mergeCells>
  <conditionalFormatting sqref="F3:F14">
    <cfRule type="dataBar" priority="1">
      <dataBar>
        <cfvo type="num" val="0"/>
        <cfvo type="num" val="1"/>
        <color rgb="FF1FB95E"/>
      </dataBar>
      <extLst>
        <ext xmlns:x14="http://schemas.microsoft.com/office/spreadsheetml/2009/9/main" uri="{B025F937-C7B1-47D3-B67F-A62EFF666E3E}">
          <x14:id/>
        </ext>
      </extLst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 showGridLines="0"/>
  </sheetViews>
  <sheetFormatPr defaultRowHeight="15" outlineLevelRow="0" outlineLevelCol="0" x14ac:dyDescent="55"/>
  <cols>
    <col min="1" max="1" width="26" customWidth="1"/>
    <col min="2" max="2" width="20" customWidth="1"/>
    <col min="3" max="3" width="4" customWidth="1"/>
    <col min="4" max="5" width="20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2" x14ac:dyDescent="0.25">
      <c r="A2" s="2" t="s">
        <v>1</v>
      </c>
      <c r="B2" s="3">
        <v>2026</v>
      </c>
    </row>
    <row r="4" spans="1:2" x14ac:dyDescent="0.25">
      <c r="A4" s="4" t="s">
        <v>2</v>
      </c>
      <c r="B4" s="5">
        <f>SUMIFS(Lançamentos!$G$2:$G$201,Lançamentos!$E$2:$E$201,"Receita",Lançamentos!$A$2:$A$201,"&gt;="&amp;DATE($B$2,1,1),Lançamentos!$A$2:$A$201,"&lt;="&amp;DATE($B$2,12,31))</f>
      </c>
    </row>
    <row r="5" spans="1:2" x14ac:dyDescent="0.25">
      <c r="A5" s="4" t="s">
        <v>3</v>
      </c>
      <c r="B5" s="5">
        <f>SUMIFS(Lançamentos!$G$2:$G$201,Lançamentos!$E$2:$E$201,"Despesa",Lançamentos!$A$2:$A$201,"&gt;="&amp;DATE($B$2,1,1),Lançamentos!$A$2:$A$201,"&lt;="&amp;DATE($B$2,12,31))</f>
      </c>
    </row>
    <row r="6" spans="1:2" x14ac:dyDescent="0.25">
      <c r="A6" s="4" t="s">
        <v>4</v>
      </c>
      <c r="B6" s="6">
        <f>B4-B5</f>
      </c>
    </row>
    <row r="7" spans="1:2" x14ac:dyDescent="0.25">
      <c r="A7" s="4" t="s">
        <v>5</v>
      </c>
      <c r="B7" s="7">
        <f>INDEX('Resumo Mensal'!$A$3:$A$11,MATCH(MAX('Resumo Mensal'!$N$3:$N$11),'Resumo Mensal'!$N$3:$N$11,0))</f>
      </c>
    </row>
    <row r="8" spans="1:2" x14ac:dyDescent="0.25">
      <c r="A8" s="4" t="s">
        <v>6</v>
      </c>
      <c r="B8" s="8">
        <f>AVERAGE(Orçamento!$D$2:$D$10)</f>
      </c>
    </row>
    <row r="10" spans="1:1" x14ac:dyDescent="0.25">
      <c r="A10" s="9" t="s">
        <v>7</v>
      </c>
    </row>
    <row r="11" spans="1:2" x14ac:dyDescent="0.25">
      <c r="A11" t="s">
        <v>8</v>
      </c>
      <c r="B11" s="10">
        <f>'Resumo Mensal'!N3</f>
      </c>
    </row>
    <row r="12" spans="1:2" x14ac:dyDescent="0.25">
      <c r="A12" t="s">
        <v>9</v>
      </c>
      <c r="B12" s="10">
        <f>'Resumo Mensal'!N4</f>
      </c>
    </row>
    <row r="13" spans="1:2" x14ac:dyDescent="0.25">
      <c r="A13" t="s">
        <v>10</v>
      </c>
      <c r="B13" s="10">
        <f>'Resumo Mensal'!N5</f>
      </c>
    </row>
    <row r="14" spans="1:2" x14ac:dyDescent="0.25">
      <c r="A14" t="s">
        <v>11</v>
      </c>
      <c r="B14" s="10">
        <f>'Resumo Mensal'!N6</f>
      </c>
    </row>
    <row r="15" spans="1:2" x14ac:dyDescent="0.25">
      <c r="A15" t="s">
        <v>12</v>
      </c>
      <c r="B15" s="10">
        <f>'Resumo Mensal'!N7</f>
      </c>
    </row>
    <row r="16" spans="1:2" x14ac:dyDescent="0.25">
      <c r="A16" t="s">
        <v>13</v>
      </c>
      <c r="B16" s="10">
        <f>'Resumo Mensal'!N8</f>
      </c>
    </row>
    <row r="17" spans="1:2" x14ac:dyDescent="0.25">
      <c r="A17" t="s">
        <v>14</v>
      </c>
      <c r="B17" s="10">
        <f>'Resumo Mensal'!N9</f>
      </c>
    </row>
    <row r="18" spans="1:2" x14ac:dyDescent="0.25">
      <c r="A18" t="s">
        <v>15</v>
      </c>
      <c r="B18" s="10">
        <f>'Resumo Mensal'!N10</f>
      </c>
    </row>
    <row r="19" spans="1:2" x14ac:dyDescent="0.25">
      <c r="A19" t="s">
        <v>16</v>
      </c>
      <c r="B19" s="10">
        <f>'Resumo Mensal'!N11</f>
      </c>
    </row>
    <row r="21" spans="1:1" x14ac:dyDescent="0.25">
      <c r="A21" s="11" t="s">
        <v>17</v>
      </c>
    </row>
    <row r="22" spans="1:1" x14ac:dyDescent="0.25">
      <c r="A22" s="12" t="s">
        <v>18</v>
      </c>
    </row>
  </sheetData>
  <mergeCells count="1">
    <mergeCell ref="A1:E1"/>
  </mergeCells>
  <conditionalFormatting sqref="B11:B19">
    <cfRule type="dataBar" priority="1">
      <dataBar>
        <cfvo type="min"/>
        <cfvo type="max"/>
        <color rgb="FF5B7CFA"/>
      </dataBar>
      <extLst>
        <ext xmlns:x14="http://schemas.microsoft.com/office/spreadsheetml/2009/9/main" uri="{B025F937-C7B1-47D3-B67F-A62EFF666E3E}">
          <x14:id/>
        </ext>
      </extLst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Painel</vt:lpstr>
      <vt:lpstr>Lançamentos</vt:lpstr>
      <vt:lpstr>Orçamento</vt:lpstr>
      <vt:lpstr>Resumo Mensal</vt:lpstr>
      <vt:lpstr>Metas de Economia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 Consulting</dc:creator>
  <dc:title/>
  <dc:subject/>
  <dc:description/>
  <cp:keywords/>
  <cp:category/>
  <cp:lastModifiedBy>Unknown</cp:lastModifiedBy>
  <dcterms:created xsi:type="dcterms:W3CDTF">2026-10-15T16:55:28Z</dcterms:created>
  <dcterms:modified xsi:type="dcterms:W3CDTF">2026-10-15T16:55:28Z</dcterms:modified>
</cp:coreProperties>
</file>